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Documents\UTwente\Year 3\Bachelor Assignment\Precious Plastic Brick Dev\"/>
    </mc:Choice>
  </mc:AlternateContent>
  <xr:revisionPtr revIDLastSave="0" documentId="8_{E47FFACD-C165-46F5-93AC-711D780DF71C}" xr6:coauthVersionLast="47" xr6:coauthVersionMax="47" xr10:uidLastSave="{00000000-0000-0000-0000-000000000000}"/>
  <bookViews>
    <workbookView xWindow="-28920" yWindow="2385" windowWidth="29040" windowHeight="15840" xr2:uid="{F0142829-5508-4D7B-9E38-852E3381A2D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6" i="1" l="1"/>
  <c r="U26" i="1"/>
  <c r="AG26" i="1" s="1"/>
  <c r="AE26" i="1"/>
  <c r="AN26" i="1"/>
  <c r="T27" i="1"/>
  <c r="U27" i="1"/>
  <c r="W27" i="1" s="1"/>
  <c r="X27" i="1" s="1"/>
  <c r="AE27" i="1"/>
  <c r="AN27" i="1"/>
  <c r="T28" i="1"/>
  <c r="U28" i="1"/>
  <c r="W28" i="1"/>
  <c r="X28" i="1" s="1"/>
  <c r="AL28" i="1" s="1"/>
  <c r="AE28" i="1"/>
  <c r="AG28" i="1"/>
  <c r="AN28" i="1"/>
  <c r="AP28" i="1"/>
  <c r="T29" i="1"/>
  <c r="U29" i="1"/>
  <c r="W29" i="1" s="1"/>
  <c r="X29" i="1" s="1"/>
  <c r="AE29" i="1"/>
  <c r="AN29" i="1"/>
  <c r="T30" i="1"/>
  <c r="U30" i="1"/>
  <c r="AP30" i="1" s="1"/>
  <c r="W30" i="1"/>
  <c r="X30" i="1" s="1"/>
  <c r="AA30" i="1" s="1"/>
  <c r="AE30" i="1"/>
  <c r="AN30" i="1"/>
  <c r="T31" i="1"/>
  <c r="U31" i="1"/>
  <c r="AG31" i="1" s="1"/>
  <c r="W31" i="1"/>
  <c r="X31" i="1" s="1"/>
  <c r="AE31" i="1"/>
  <c r="AN31" i="1"/>
  <c r="AP31" i="1"/>
  <c r="T32" i="1"/>
  <c r="U32" i="1"/>
  <c r="AG32" i="1" s="1"/>
  <c r="W32" i="1"/>
  <c r="X32" i="1" s="1"/>
  <c r="AE32" i="1"/>
  <c r="AN32" i="1"/>
  <c r="T33" i="1"/>
  <c r="U33" i="1"/>
  <c r="W33" i="1" s="1"/>
  <c r="X33" i="1" s="1"/>
  <c r="AE33" i="1"/>
  <c r="AN33" i="1"/>
  <c r="T34" i="1"/>
  <c r="U34" i="1"/>
  <c r="W34" i="1" s="1"/>
  <c r="X34" i="1" s="1"/>
  <c r="AE34" i="1"/>
  <c r="AN34" i="1"/>
  <c r="T35" i="1"/>
  <c r="U35" i="1"/>
  <c r="W35" i="1" s="1"/>
  <c r="X35" i="1" s="1"/>
  <c r="AE35" i="1"/>
  <c r="AN35" i="1"/>
  <c r="T36" i="1"/>
  <c r="U36" i="1"/>
  <c r="AP36" i="1" s="1"/>
  <c r="W36" i="1"/>
  <c r="X36" i="1" s="1"/>
  <c r="AA36" i="1" s="1"/>
  <c r="AE36" i="1"/>
  <c r="AN36" i="1"/>
  <c r="T37" i="1"/>
  <c r="U37" i="1"/>
  <c r="AG37" i="1" s="1"/>
  <c r="W37" i="1"/>
  <c r="X37" i="1" s="1"/>
  <c r="AE37" i="1"/>
  <c r="AN37" i="1"/>
  <c r="T38" i="1"/>
  <c r="U38" i="1"/>
  <c r="AG38" i="1" s="1"/>
  <c r="W38" i="1"/>
  <c r="X38" i="1" s="1"/>
  <c r="AE38" i="1"/>
  <c r="AN38" i="1"/>
  <c r="T39" i="1"/>
  <c r="U39" i="1"/>
  <c r="W39" i="1" s="1"/>
  <c r="X39" i="1" s="1"/>
  <c r="AE39" i="1"/>
  <c r="AG39" i="1"/>
  <c r="AN39" i="1"/>
  <c r="T40" i="1"/>
  <c r="U40" i="1"/>
  <c r="W40" i="1" s="1"/>
  <c r="X40" i="1" s="1"/>
  <c r="AE40" i="1"/>
  <c r="AG40" i="1"/>
  <c r="AN40" i="1"/>
  <c r="AP40" i="1"/>
  <c r="T41" i="1"/>
  <c r="U41" i="1"/>
  <c r="W41" i="1" s="1"/>
  <c r="X41" i="1" s="1"/>
  <c r="AE41" i="1"/>
  <c r="AN41" i="1"/>
  <c r="T42" i="1"/>
  <c r="U42" i="1"/>
  <c r="W42" i="1"/>
  <c r="X42" i="1"/>
  <c r="AA42" i="1" s="1"/>
  <c r="AE42" i="1"/>
  <c r="AG42" i="1"/>
  <c r="AN42" i="1"/>
  <c r="AP42" i="1"/>
  <c r="T43" i="1"/>
  <c r="U43" i="1"/>
  <c r="AG43" i="1" s="1"/>
  <c r="W43" i="1"/>
  <c r="X43" i="1" s="1"/>
  <c r="AE43" i="1"/>
  <c r="AN43" i="1"/>
  <c r="T44" i="1"/>
  <c r="U44" i="1"/>
  <c r="AG44" i="1" s="1"/>
  <c r="W44" i="1"/>
  <c r="X44" i="1" s="1"/>
  <c r="AE44" i="1"/>
  <c r="AN44" i="1"/>
  <c r="T45" i="1"/>
  <c r="U45" i="1"/>
  <c r="W45" i="1" s="1"/>
  <c r="X45" i="1" s="1"/>
  <c r="AE45" i="1"/>
  <c r="AN45" i="1"/>
  <c r="T46" i="1"/>
  <c r="U46" i="1"/>
  <c r="W46" i="1" s="1"/>
  <c r="X46" i="1" s="1"/>
  <c r="AE46" i="1"/>
  <c r="AG46" i="1"/>
  <c r="AN46" i="1"/>
  <c r="AP46" i="1"/>
  <c r="T47" i="1"/>
  <c r="U47" i="1"/>
  <c r="W47" i="1" s="1"/>
  <c r="X47" i="1" s="1"/>
  <c r="AE47" i="1"/>
  <c r="AN47" i="1"/>
  <c r="AP25" i="1"/>
  <c r="AG25" i="1"/>
  <c r="W25" i="1"/>
  <c r="X25" i="1" s="1"/>
  <c r="U25" i="1"/>
  <c r="AN25" i="1"/>
  <c r="AE25" i="1"/>
  <c r="T25" i="1"/>
  <c r="T7" i="1"/>
  <c r="U7" i="1"/>
  <c r="AF7" i="1" s="1"/>
  <c r="AD7" i="1"/>
  <c r="AM7" i="1"/>
  <c r="T8" i="1"/>
  <c r="U8" i="1"/>
  <c r="AO8" i="1" s="1"/>
  <c r="AD8" i="1"/>
  <c r="AM8" i="1"/>
  <c r="T9" i="1"/>
  <c r="U9" i="1"/>
  <c r="V9" i="1" s="1"/>
  <c r="W9" i="1" s="1"/>
  <c r="AD9" i="1"/>
  <c r="AM9" i="1"/>
  <c r="AO9" i="1"/>
  <c r="T10" i="1"/>
  <c r="U10" i="1"/>
  <c r="V10" i="1" s="1"/>
  <c r="W10" i="1" s="1"/>
  <c r="AD10" i="1"/>
  <c r="AM10" i="1"/>
  <c r="T11" i="1"/>
  <c r="U11" i="1"/>
  <c r="AO11" i="1" s="1"/>
  <c r="V11" i="1"/>
  <c r="W11" i="1" s="1"/>
  <c r="Z11" i="1" s="1"/>
  <c r="AD11" i="1"/>
  <c r="AM11" i="1"/>
  <c r="T12" i="1"/>
  <c r="U12" i="1"/>
  <c r="AF12" i="1" s="1"/>
  <c r="V12" i="1"/>
  <c r="W12" i="1"/>
  <c r="AC12" i="1" s="1"/>
  <c r="Z12" i="1"/>
  <c r="AA12" i="1"/>
  <c r="AD12" i="1"/>
  <c r="AM12" i="1"/>
  <c r="T13" i="1"/>
  <c r="U13" i="1"/>
  <c r="AF13" i="1" s="1"/>
  <c r="V13" i="1"/>
  <c r="W13" i="1"/>
  <c r="AE13" i="1" s="1"/>
  <c r="Z13" i="1"/>
  <c r="AA13" i="1"/>
  <c r="AB13" i="1"/>
  <c r="AD13" i="1"/>
  <c r="AM13" i="1"/>
  <c r="AO13" i="1"/>
  <c r="T14" i="1"/>
  <c r="U14" i="1"/>
  <c r="V14" i="1"/>
  <c r="W14" i="1" s="1"/>
  <c r="AD14" i="1"/>
  <c r="AF14" i="1"/>
  <c r="AM14" i="1"/>
  <c r="AO14" i="1"/>
  <c r="T15" i="1"/>
  <c r="U15" i="1"/>
  <c r="V15" i="1" s="1"/>
  <c r="W15" i="1" s="1"/>
  <c r="AD15" i="1"/>
  <c r="AF15" i="1"/>
  <c r="AM15" i="1"/>
  <c r="AO15" i="1"/>
  <c r="T16" i="1"/>
  <c r="U16" i="1"/>
  <c r="AF16" i="1" s="1"/>
  <c r="AD16" i="1"/>
  <c r="AM16" i="1"/>
  <c r="V6" i="1"/>
  <c r="W6" i="1" s="1"/>
  <c r="V5" i="1"/>
  <c r="U6" i="1"/>
  <c r="AO6" i="1" s="1"/>
  <c r="AM6" i="1"/>
  <c r="AF6" i="1"/>
  <c r="AD6" i="1"/>
  <c r="T6" i="1"/>
  <c r="AO5" i="1"/>
  <c r="AN5" i="1"/>
  <c r="AM5" i="1"/>
  <c r="AL5" i="1"/>
  <c r="AK5" i="1"/>
  <c r="AJ5" i="1"/>
  <c r="AI5" i="1"/>
  <c r="U5" i="1"/>
  <c r="Z5" i="1"/>
  <c r="AA5" i="1"/>
  <c r="AB5" i="1"/>
  <c r="AE5" i="1"/>
  <c r="AD5" i="1"/>
  <c r="AC5" i="1"/>
  <c r="T5" i="1"/>
  <c r="C21" i="1"/>
  <c r="B21" i="1"/>
  <c r="W26" i="1" l="1"/>
  <c r="X26" i="1" s="1"/>
  <c r="AF32" i="1"/>
  <c r="AJ32" i="1"/>
  <c r="AO32" i="1"/>
  <c r="AA32" i="1"/>
  <c r="AC32" i="1"/>
  <c r="AD32" i="1"/>
  <c r="AF26" i="1"/>
  <c r="AO26" i="1"/>
  <c r="AA26" i="1"/>
  <c r="AC26" i="1"/>
  <c r="AD26" i="1"/>
  <c r="AJ26" i="1"/>
  <c r="AF38" i="1"/>
  <c r="AD38" i="1"/>
  <c r="AO38" i="1"/>
  <c r="AA38" i="1"/>
  <c r="AJ38" i="1"/>
  <c r="AC38" i="1"/>
  <c r="AG30" i="1"/>
  <c r="AK28" i="1"/>
  <c r="AP37" i="1"/>
  <c r="AG33" i="1"/>
  <c r="AJ28" i="1"/>
  <c r="AP26" i="1"/>
  <c r="AP34" i="1"/>
  <c r="AP32" i="1"/>
  <c r="AG36" i="1"/>
  <c r="AG34" i="1"/>
  <c r="AP43" i="1"/>
  <c r="AG27" i="1"/>
  <c r="AG45" i="1"/>
  <c r="AK46" i="1"/>
  <c r="AL46" i="1"/>
  <c r="AM46" i="1"/>
  <c r="AA46" i="1"/>
  <c r="AO46" i="1"/>
  <c r="AB46" i="1"/>
  <c r="AC46" i="1"/>
  <c r="AD46" i="1"/>
  <c r="AJ46" i="1"/>
  <c r="AF46" i="1"/>
  <c r="AJ27" i="1"/>
  <c r="AF27" i="1"/>
  <c r="AK27" i="1"/>
  <c r="AL27" i="1"/>
  <c r="AM27" i="1"/>
  <c r="AC27" i="1"/>
  <c r="AA27" i="1"/>
  <c r="AO27" i="1"/>
  <c r="AB27" i="1"/>
  <c r="AD27" i="1"/>
  <c r="AJ45" i="1"/>
  <c r="AF45" i="1"/>
  <c r="AK45" i="1"/>
  <c r="AL45" i="1"/>
  <c r="AM45" i="1"/>
  <c r="AC45" i="1"/>
  <c r="AA45" i="1"/>
  <c r="AO45" i="1"/>
  <c r="AB45" i="1"/>
  <c r="AD45" i="1"/>
  <c r="AM29" i="1"/>
  <c r="AA29" i="1"/>
  <c r="AO29" i="1"/>
  <c r="AB29" i="1"/>
  <c r="AC29" i="1"/>
  <c r="AD29" i="1"/>
  <c r="AL29" i="1"/>
  <c r="AF29" i="1"/>
  <c r="AJ29" i="1"/>
  <c r="AK29" i="1"/>
  <c r="AM47" i="1"/>
  <c r="AB47" i="1"/>
  <c r="AA47" i="1"/>
  <c r="AO47" i="1"/>
  <c r="AC47" i="1"/>
  <c r="AK47" i="1"/>
  <c r="AD47" i="1"/>
  <c r="AF47" i="1"/>
  <c r="AL47" i="1"/>
  <c r="AJ47" i="1"/>
  <c r="AJ33" i="1"/>
  <c r="AK33" i="1"/>
  <c r="AL33" i="1"/>
  <c r="AM33" i="1"/>
  <c r="AA33" i="1"/>
  <c r="AO33" i="1"/>
  <c r="AB33" i="1"/>
  <c r="AC33" i="1"/>
  <c r="AF33" i="1"/>
  <c r="AD33" i="1"/>
  <c r="AK40" i="1"/>
  <c r="AL40" i="1"/>
  <c r="AM40" i="1"/>
  <c r="AA40" i="1"/>
  <c r="AO40" i="1"/>
  <c r="AJ40" i="1"/>
  <c r="AB40" i="1"/>
  <c r="AC40" i="1"/>
  <c r="AD40" i="1"/>
  <c r="AF40" i="1"/>
  <c r="AC43" i="1"/>
  <c r="AD43" i="1"/>
  <c r="AF43" i="1"/>
  <c r="AA43" i="1"/>
  <c r="AO43" i="1"/>
  <c r="AM43" i="1"/>
  <c r="AJ43" i="1"/>
  <c r="AK43" i="1"/>
  <c r="AL43" i="1"/>
  <c r="AB43" i="1"/>
  <c r="AM41" i="1"/>
  <c r="AA41" i="1"/>
  <c r="AO41" i="1"/>
  <c r="AB41" i="1"/>
  <c r="AC41" i="1"/>
  <c r="AK41" i="1"/>
  <c r="AD41" i="1"/>
  <c r="AL41" i="1"/>
  <c r="AF41" i="1"/>
  <c r="AJ41" i="1"/>
  <c r="AM35" i="1"/>
  <c r="AA35" i="1"/>
  <c r="AO35" i="1"/>
  <c r="AB35" i="1"/>
  <c r="AC35" i="1"/>
  <c r="AL35" i="1"/>
  <c r="AD35" i="1"/>
  <c r="AF35" i="1"/>
  <c r="AJ35" i="1"/>
  <c r="AK35" i="1"/>
  <c r="AC37" i="1"/>
  <c r="AD37" i="1"/>
  <c r="AF37" i="1"/>
  <c r="AA37" i="1"/>
  <c r="AJ37" i="1"/>
  <c r="AK37" i="1"/>
  <c r="AM37" i="1"/>
  <c r="AL37" i="1"/>
  <c r="AB37" i="1"/>
  <c r="AO37" i="1"/>
  <c r="AC31" i="1"/>
  <c r="AB31" i="1"/>
  <c r="AD31" i="1"/>
  <c r="AF31" i="1"/>
  <c r="AM31" i="1"/>
  <c r="AJ31" i="1"/>
  <c r="AK31" i="1"/>
  <c r="AL31" i="1"/>
  <c r="AA31" i="1"/>
  <c r="AO31" i="1"/>
  <c r="AK34" i="1"/>
  <c r="AL34" i="1"/>
  <c r="AM34" i="1"/>
  <c r="AA34" i="1"/>
  <c r="AO34" i="1"/>
  <c r="AB34" i="1"/>
  <c r="AC34" i="1"/>
  <c r="AD34" i="1"/>
  <c r="AF34" i="1"/>
  <c r="AJ34" i="1"/>
  <c r="AJ39" i="1"/>
  <c r="AL39" i="1"/>
  <c r="AK39" i="1"/>
  <c r="AM39" i="1"/>
  <c r="AC39" i="1"/>
  <c r="AA39" i="1"/>
  <c r="AO39" i="1"/>
  <c r="AB39" i="1"/>
  <c r="AF39" i="1"/>
  <c r="AD39" i="1"/>
  <c r="AD44" i="1"/>
  <c r="AF44" i="1"/>
  <c r="AJ44" i="1"/>
  <c r="AK44" i="1"/>
  <c r="AC44" i="1"/>
  <c r="AL44" i="1"/>
  <c r="AM44" i="1"/>
  <c r="AO44" i="1"/>
  <c r="AA44" i="1"/>
  <c r="AB44" i="1"/>
  <c r="AM36" i="1"/>
  <c r="AM30" i="1"/>
  <c r="AP44" i="1"/>
  <c r="AL42" i="1"/>
  <c r="AP38" i="1"/>
  <c r="AB38" i="1"/>
  <c r="O38" i="1" s="1"/>
  <c r="Q38" i="1" s="1"/>
  <c r="AL36" i="1"/>
  <c r="AB32" i="1"/>
  <c r="AL30" i="1"/>
  <c r="AF28" i="1"/>
  <c r="AB26" i="1"/>
  <c r="AK42" i="1"/>
  <c r="AG35" i="1"/>
  <c r="AK30" i="1"/>
  <c r="AG29" i="1"/>
  <c r="AP45" i="1"/>
  <c r="AJ42" i="1"/>
  <c r="AP39" i="1"/>
  <c r="AJ36" i="1"/>
  <c r="AP33" i="1"/>
  <c r="AJ30" i="1"/>
  <c r="AD28" i="1"/>
  <c r="AP27" i="1"/>
  <c r="AM38" i="1"/>
  <c r="AM32" i="1"/>
  <c r="AC28" i="1"/>
  <c r="AM26" i="1"/>
  <c r="AK36" i="1"/>
  <c r="AF42" i="1"/>
  <c r="AL38" i="1"/>
  <c r="AF36" i="1"/>
  <c r="AL32" i="1"/>
  <c r="AF30" i="1"/>
  <c r="AB28" i="1"/>
  <c r="AL26" i="1"/>
  <c r="AG41" i="1"/>
  <c r="AK38" i="1"/>
  <c r="AK32" i="1"/>
  <c r="AO28" i="1"/>
  <c r="AA28" i="1"/>
  <c r="AK26" i="1"/>
  <c r="AP29" i="1"/>
  <c r="AG47" i="1"/>
  <c r="AP47" i="1"/>
  <c r="AP41" i="1"/>
  <c r="AP35" i="1"/>
  <c r="AC42" i="1"/>
  <c r="AC36" i="1"/>
  <c r="AC30" i="1"/>
  <c r="AM28" i="1"/>
  <c r="AM42" i="1"/>
  <c r="AD42" i="1"/>
  <c r="AD36" i="1"/>
  <c r="AD30" i="1"/>
  <c r="AB42" i="1"/>
  <c r="AB36" i="1"/>
  <c r="AB30" i="1"/>
  <c r="O30" i="1" s="1"/>
  <c r="Q30" i="1" s="1"/>
  <c r="AO42" i="1"/>
  <c r="AO36" i="1"/>
  <c r="AO30" i="1"/>
  <c r="AM25" i="1"/>
  <c r="AO25" i="1"/>
  <c r="AB25" i="1"/>
  <c r="AA25" i="1"/>
  <c r="AC25" i="1"/>
  <c r="AD25" i="1"/>
  <c r="AF25" i="1"/>
  <c r="AJ25" i="1"/>
  <c r="AK25" i="1"/>
  <c r="AL25" i="1"/>
  <c r="V8" i="1"/>
  <c r="W8" i="1" s="1"/>
  <c r="AL8" i="1" s="1"/>
  <c r="AF8" i="1"/>
  <c r="AF9" i="1"/>
  <c r="V7" i="1"/>
  <c r="W7" i="1" s="1"/>
  <c r="AN7" i="1" s="1"/>
  <c r="AO7" i="1"/>
  <c r="AO12" i="1"/>
  <c r="AN13" i="1"/>
  <c r="AN12" i="1"/>
  <c r="AC13" i="1"/>
  <c r="O13" i="1" s="1"/>
  <c r="Q13" i="1" s="1"/>
  <c r="AB12" i="1"/>
  <c r="V16" i="1"/>
  <c r="W16" i="1" s="1"/>
  <c r="Z16" i="1" s="1"/>
  <c r="AJ9" i="1"/>
  <c r="AK9" i="1"/>
  <c r="AE9" i="1"/>
  <c r="AL9" i="1"/>
  <c r="Z9" i="1"/>
  <c r="AN9" i="1"/>
  <c r="AA9" i="1"/>
  <c r="AB9" i="1"/>
  <c r="AC9" i="1"/>
  <c r="AI9" i="1"/>
  <c r="AK8" i="1"/>
  <c r="AN8" i="1"/>
  <c r="AA8" i="1"/>
  <c r="AB8" i="1"/>
  <c r="AC8" i="1"/>
  <c r="AL10" i="1"/>
  <c r="AK10" i="1"/>
  <c r="Z10" i="1"/>
  <c r="AN10" i="1"/>
  <c r="AA10" i="1"/>
  <c r="AJ10" i="1"/>
  <c r="AB10" i="1"/>
  <c r="AE10" i="1"/>
  <c r="AC10" i="1"/>
  <c r="AI10" i="1"/>
  <c r="AN16" i="1"/>
  <c r="AB16" i="1"/>
  <c r="AC16" i="1"/>
  <c r="AE16" i="1"/>
  <c r="AI16" i="1"/>
  <c r="AK16" i="1"/>
  <c r="AJ15" i="1"/>
  <c r="AK15" i="1"/>
  <c r="AL15" i="1"/>
  <c r="AI15" i="1"/>
  <c r="Z15" i="1"/>
  <c r="AN15" i="1"/>
  <c r="AE15" i="1"/>
  <c r="AA15" i="1"/>
  <c r="AB15" i="1"/>
  <c r="AC15" i="1"/>
  <c r="AI14" i="1"/>
  <c r="AJ14" i="1"/>
  <c r="AK14" i="1"/>
  <c r="AA14" i="1"/>
  <c r="AL14" i="1"/>
  <c r="AE14" i="1"/>
  <c r="AC14" i="1"/>
  <c r="Z14" i="1"/>
  <c r="AN14" i="1"/>
  <c r="AB14" i="1"/>
  <c r="AL11" i="1"/>
  <c r="AK12" i="1"/>
  <c r="AJ11" i="1"/>
  <c r="AL13" i="1"/>
  <c r="AJ12" i="1"/>
  <c r="AF11" i="1"/>
  <c r="AL12" i="1"/>
  <c r="AK13" i="1"/>
  <c r="AI12" i="1"/>
  <c r="AE11" i="1"/>
  <c r="AF10" i="1"/>
  <c r="AJ13" i="1"/>
  <c r="AO16" i="1"/>
  <c r="AI13" i="1"/>
  <c r="AE12" i="1"/>
  <c r="O12" i="1" s="1"/>
  <c r="Q12" i="1" s="1"/>
  <c r="AC11" i="1"/>
  <c r="AO10" i="1"/>
  <c r="AI11" i="1"/>
  <c r="AB11" i="1"/>
  <c r="AK11" i="1"/>
  <c r="AA11" i="1"/>
  <c r="AN11" i="1"/>
  <c r="AL6" i="1"/>
  <c r="AB6" i="1"/>
  <c r="Z6" i="1"/>
  <c r="AN6" i="1"/>
  <c r="AC6" i="1"/>
  <c r="AA6" i="1"/>
  <c r="AE6" i="1"/>
  <c r="AI6" i="1"/>
  <c r="AJ6" i="1"/>
  <c r="AK6" i="1"/>
  <c r="P6" i="1"/>
  <c r="R6" i="1" s="1"/>
  <c r="O6" i="1"/>
  <c r="Q6" i="1" s="1"/>
  <c r="P5" i="1"/>
  <c r="R5" i="1" s="1"/>
  <c r="AF5" i="1"/>
  <c r="O5" i="1" s="1"/>
  <c r="Q5" i="1" s="1"/>
  <c r="P47" i="1" l="1"/>
  <c r="R47" i="1" s="1"/>
  <c r="O42" i="1"/>
  <c r="Q42" i="1" s="1"/>
  <c r="P38" i="1"/>
  <c r="R38" i="1" s="1"/>
  <c r="O36" i="1"/>
  <c r="Q36" i="1" s="1"/>
  <c r="O32" i="1"/>
  <c r="Q32" i="1" s="1"/>
  <c r="P33" i="1"/>
  <c r="R33" i="1" s="1"/>
  <c r="P26" i="1"/>
  <c r="R26" i="1" s="1"/>
  <c r="P39" i="1"/>
  <c r="R39" i="1" s="1"/>
  <c r="O31" i="1"/>
  <c r="Q31" i="1" s="1"/>
  <c r="P34" i="1"/>
  <c r="R34" i="1" s="1"/>
  <c r="P28" i="1"/>
  <c r="R28" i="1" s="1"/>
  <c r="P32" i="1"/>
  <c r="R32" i="1" s="1"/>
  <c r="O26" i="1"/>
  <c r="Q26" i="1" s="1"/>
  <c r="P31" i="1"/>
  <c r="R31" i="1" s="1"/>
  <c r="P27" i="1"/>
  <c r="R27" i="1" s="1"/>
  <c r="O39" i="1"/>
  <c r="Q39" i="1" s="1"/>
  <c r="O34" i="1"/>
  <c r="Q34" i="1" s="1"/>
  <c r="O29" i="1"/>
  <c r="Q29" i="1" s="1"/>
  <c r="P45" i="1"/>
  <c r="R45" i="1" s="1"/>
  <c r="P46" i="1"/>
  <c r="R46" i="1" s="1"/>
  <c r="O35" i="1"/>
  <c r="Q35" i="1" s="1"/>
  <c r="P36" i="1"/>
  <c r="R36" i="1" s="1"/>
  <c r="P41" i="1"/>
  <c r="R41" i="1" s="1"/>
  <c r="O33" i="1"/>
  <c r="Q33" i="1" s="1"/>
  <c r="O47" i="1"/>
  <c r="Q47" i="1" s="1"/>
  <c r="P30" i="1"/>
  <c r="R30" i="1" s="1"/>
  <c r="P43" i="1"/>
  <c r="R43" i="1" s="1"/>
  <c r="P40" i="1"/>
  <c r="R40" i="1" s="1"/>
  <c r="P42" i="1"/>
  <c r="R42" i="1" s="1"/>
  <c r="P44" i="1"/>
  <c r="R44" i="1" s="1"/>
  <c r="O28" i="1"/>
  <c r="Q28" i="1" s="1"/>
  <c r="P35" i="1"/>
  <c r="R35" i="1" s="1"/>
  <c r="O40" i="1"/>
  <c r="Q40" i="1" s="1"/>
  <c r="O27" i="1"/>
  <c r="Q27" i="1" s="1"/>
  <c r="O43" i="1"/>
  <c r="Q43" i="1" s="1"/>
  <c r="P29" i="1"/>
  <c r="R29" i="1" s="1"/>
  <c r="O46" i="1"/>
  <c r="Q46" i="1" s="1"/>
  <c r="O45" i="1"/>
  <c r="Q45" i="1" s="1"/>
  <c r="P37" i="1"/>
  <c r="R37" i="1" s="1"/>
  <c r="O44" i="1"/>
  <c r="Q44" i="1" s="1"/>
  <c r="O37" i="1"/>
  <c r="Q37" i="1" s="1"/>
  <c r="O41" i="1"/>
  <c r="Q41" i="1" s="1"/>
  <c r="P25" i="1"/>
  <c r="R25" i="1" s="1"/>
  <c r="O25" i="1"/>
  <c r="Q25" i="1" s="1"/>
  <c r="AI7" i="1"/>
  <c r="AL7" i="1"/>
  <c r="AJ8" i="1"/>
  <c r="AI8" i="1"/>
  <c r="P8" i="1" s="1"/>
  <c r="R8" i="1" s="1"/>
  <c r="Z8" i="1"/>
  <c r="O8" i="1" s="1"/>
  <c r="Q8" i="1" s="1"/>
  <c r="AE8" i="1"/>
  <c r="AE7" i="1"/>
  <c r="Z7" i="1"/>
  <c r="AA7" i="1"/>
  <c r="AJ7" i="1"/>
  <c r="AK7" i="1"/>
  <c r="AC7" i="1"/>
  <c r="AB7" i="1"/>
  <c r="AL16" i="1"/>
  <c r="P16" i="1" s="1"/>
  <c r="R16" i="1" s="1"/>
  <c r="O10" i="1"/>
  <c r="Q10" i="1" s="1"/>
  <c r="P11" i="1"/>
  <c r="R11" i="1" s="1"/>
  <c r="P12" i="1"/>
  <c r="R12" i="1" s="1"/>
  <c r="O14" i="1"/>
  <c r="Q14" i="1" s="1"/>
  <c r="AJ16" i="1"/>
  <c r="O15" i="1"/>
  <c r="Q15" i="1" s="1"/>
  <c r="AA16" i="1"/>
  <c r="O11" i="1"/>
  <c r="Q11" i="1" s="1"/>
  <c r="P15" i="1"/>
  <c r="R15" i="1" s="1"/>
  <c r="P9" i="1"/>
  <c r="R9" i="1" s="1"/>
  <c r="O16" i="1"/>
  <c r="Q16" i="1" s="1"/>
  <c r="P13" i="1"/>
  <c r="R13" i="1" s="1"/>
  <c r="P10" i="1"/>
  <c r="R10" i="1" s="1"/>
  <c r="P14" i="1"/>
  <c r="R14" i="1" s="1"/>
  <c r="O9" i="1"/>
  <c r="Q9" i="1" s="1"/>
  <c r="P7" i="1" l="1"/>
  <c r="R7" i="1" s="1"/>
  <c r="O7" i="1"/>
  <c r="Q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Geert Talsma</author>
  </authors>
  <commentList>
    <comment ref="K4" authorId="0" shapeId="0" xr:uid="{1D9D65DD-2281-4A43-84F0-75684D488735}">
      <text>
        <r>
          <rPr>
            <b/>
            <sz val="9"/>
            <color indexed="81"/>
            <rFont val="Tahoma"/>
            <family val="2"/>
          </rPr>
          <t>Geert Talsma:</t>
        </r>
        <r>
          <rPr>
            <sz val="9"/>
            <color indexed="81"/>
            <rFont val="Tahoma"/>
            <family val="2"/>
          </rPr>
          <t xml:space="preserve">
Has no influence on costs
</t>
        </r>
      </text>
    </comment>
    <comment ref="K24" authorId="0" shapeId="0" xr:uid="{3579FDF1-EF1C-4E20-8F1F-C90306A4C36E}">
      <text>
        <r>
          <rPr>
            <b/>
            <sz val="9"/>
            <color indexed="81"/>
            <rFont val="Tahoma"/>
            <family val="2"/>
          </rPr>
          <t>Geert Talsma:</t>
        </r>
        <r>
          <rPr>
            <sz val="9"/>
            <color indexed="81"/>
            <rFont val="Tahoma"/>
            <family val="2"/>
          </rPr>
          <t xml:space="preserve">
Has no influence on costs
</t>
        </r>
      </text>
    </comment>
    <comment ref="V25" authorId="0" shapeId="0" xr:uid="{8A2AE7D8-FE6F-4468-9190-5159E0379B0F}">
      <text>
        <r>
          <rPr>
            <b/>
            <sz val="9"/>
            <color indexed="81"/>
            <rFont val="Tahoma"/>
            <family val="2"/>
          </rPr>
          <t>Geert Talsma:</t>
        </r>
        <r>
          <rPr>
            <sz val="9"/>
            <color indexed="81"/>
            <rFont val="Tahoma"/>
            <family val="2"/>
          </rPr>
          <t xml:space="preserve">
The recycled plastic brick has plastic in between the theeth that will be removed after moulding which can be recycled again. This plasic will not be included in the material costs. </t>
        </r>
      </text>
    </comment>
  </commentList>
</comments>
</file>

<file path=xl/sharedStrings.xml><?xml version="1.0" encoding="utf-8"?>
<sst xmlns="http://schemas.openxmlformats.org/spreadsheetml/2006/main" count="88" uniqueCount="52">
  <si>
    <t>Labor Cost (Per Hour)</t>
  </si>
  <si>
    <t>Material</t>
  </si>
  <si>
    <t>Cost of Plastic (Per Kg)</t>
  </si>
  <si>
    <t xml:space="preserve">Number of uses with the Mould </t>
  </si>
  <si>
    <t>Cost of Mould</t>
  </si>
  <si>
    <t>Cost of Extruder</t>
  </si>
  <si>
    <t>Hours before small repair</t>
  </si>
  <si>
    <t>Hours before big repair</t>
  </si>
  <si>
    <t>Cost of small repair</t>
  </si>
  <si>
    <t>Cost of big repair</t>
  </si>
  <si>
    <t>Rent per month</t>
  </si>
  <si>
    <t>Life of Extruder (Years)</t>
  </si>
  <si>
    <t xml:space="preserve">Working Days in a Year </t>
  </si>
  <si>
    <t>Energy</t>
  </si>
  <si>
    <t xml:space="preserve">Electricity Cost per KW Hour </t>
  </si>
  <si>
    <t>KW Usage of Extruder</t>
  </si>
  <si>
    <t>Labour</t>
  </si>
  <si>
    <t>LOW</t>
  </si>
  <si>
    <t>High</t>
  </si>
  <si>
    <t>Bricks per m2</t>
  </si>
  <si>
    <t>KG plastic</t>
  </si>
  <si>
    <t>Time to fill min</t>
  </si>
  <si>
    <t>Labor</t>
  </si>
  <si>
    <t>Rent</t>
  </si>
  <si>
    <t>Repairs</t>
  </si>
  <si>
    <t>Mould deprication</t>
  </si>
  <si>
    <t>Extruder deprication</t>
  </si>
  <si>
    <t>Plastic</t>
  </si>
  <si>
    <t>Name</t>
  </si>
  <si>
    <t>Length</t>
  </si>
  <si>
    <t xml:space="preserve">Width </t>
  </si>
  <si>
    <t>Height</t>
  </si>
  <si>
    <t>KG Plastic</t>
  </si>
  <si>
    <t>Cost per m2 LOW</t>
  </si>
  <si>
    <t>Cost per m2 HIGH</t>
  </si>
  <si>
    <t>LOW:</t>
  </si>
  <si>
    <t>HIGH:</t>
  </si>
  <si>
    <t>Cost per Piece LOW</t>
  </si>
  <si>
    <t>Cost per Piece HIGH</t>
  </si>
  <si>
    <t>Volume cm3</t>
  </si>
  <si>
    <t>Recycled Plastic brick 2.0</t>
  </si>
  <si>
    <t>Recycled Plastic brick 1.0</t>
  </si>
  <si>
    <t>For extruding into a mould</t>
  </si>
  <si>
    <t>Density</t>
  </si>
  <si>
    <t xml:space="preserve">Extrusion Rate </t>
  </si>
  <si>
    <t>Example Brick</t>
  </si>
  <si>
    <t xml:space="preserve">!! You can change the orange input cells. </t>
  </si>
  <si>
    <t>Charge size</t>
  </si>
  <si>
    <t>Volume to fill cm3</t>
  </si>
  <si>
    <t xml:space="preserve">Extra KG to recycle </t>
  </si>
  <si>
    <t>KG Plasic result</t>
  </si>
  <si>
    <t>For Compression Moulding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</si>
</sst>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8" formatCode="0.000"/>
    <numFmt numFmtId="170" formatCode="&quot;€&quot;\ #,##0.00"/>
  </numFmts>
  <fonts count="10"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8"/>
      <name val="Calibri"/>
      <family val="2"/>
      <scheme val="minor"/>
    </font>
    <font>
      <b/>
      <sz val="12"/>
      <color theme="1"/>
      <name val="Calibri"/>
      <family val="2"/>
      <scheme val="minor"/>
    </font>
    <font>
      <sz val="9"/>
      <color indexed="81"/>
      <name val="Tahoma"/>
      <family val="2"/>
    </font>
    <font>
      <b/>
      <sz val="9"/>
      <color indexed="81"/>
      <name val="Tahoma"/>
      <family val="2"/>
    </font>
    <font>
      <sz val="11"/>
      <color theme="9" tint="0.79998168889431442"/>
      <name val="Calibri"/>
      <family val="2"/>
      <scheme val="minor"/>
    </font>
    <font>
      <sz val="11"/>
      <name val="Calibri"/>
      <family val="2"/>
      <scheme val="minor"/>
    </font>
  </fonts>
  <fills count="4">
    <fill>
      <patternFill patternType="none"/>
    </fill>
    <fill>
      <patternFill patternType="gray125"/>
    </fill>
    <fill>
      <patternFill patternType="solid">
        <fgColor rgb="FFFFCC99"/>
      </patternFill>
    </fill>
    <fill>
      <patternFill patternType="solid">
        <fgColor theme="9" tint="0.79998168889431442"/>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rgb="FF7F7F7F"/>
      </right>
      <top style="thin">
        <color rgb="FF7F7F7F"/>
      </top>
      <bottom style="thin">
        <color rgb="FF7F7F7F"/>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7F7F7F"/>
      </left>
      <right style="medium">
        <color indexed="64"/>
      </right>
      <top style="thin">
        <color indexed="64"/>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medium">
        <color indexed="64"/>
      </right>
      <top style="thin">
        <color indexed="64"/>
      </top>
      <bottom style="thin">
        <color rgb="FF7F7F7F"/>
      </bottom>
      <diagonal/>
    </border>
    <border>
      <left style="medium">
        <color indexed="64"/>
      </left>
      <right style="medium">
        <color indexed="64"/>
      </right>
      <top style="thin">
        <color rgb="FF7F7F7F"/>
      </top>
      <bottom style="thin">
        <color rgb="FF7F7F7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50">
    <xf numFmtId="0" fontId="0" fillId="0" borderId="0" xfId="0"/>
    <xf numFmtId="0" fontId="3" fillId="0" borderId="0" xfId="0" applyFont="1"/>
    <xf numFmtId="168" fontId="0" fillId="0" borderId="0" xfId="0" applyNumberFormat="1"/>
    <xf numFmtId="0" fontId="0" fillId="0" borderId="2" xfId="0" applyBorder="1"/>
    <xf numFmtId="0" fontId="3" fillId="0" borderId="2" xfId="0" applyFont="1" applyBorder="1"/>
    <xf numFmtId="0" fontId="0" fillId="0" borderId="3" xfId="0" applyBorder="1"/>
    <xf numFmtId="168" fontId="0" fillId="0" borderId="3" xfId="0" applyNumberFormat="1" applyBorder="1"/>
    <xf numFmtId="168" fontId="2" fillId="2" borderId="1" xfId="3" applyNumberFormat="1"/>
    <xf numFmtId="168" fontId="2" fillId="2" borderId="5" xfId="3" applyNumberFormat="1" applyBorder="1"/>
    <xf numFmtId="0" fontId="0" fillId="0" borderId="6" xfId="0" applyBorder="1"/>
    <xf numFmtId="0" fontId="0" fillId="0" borderId="7" xfId="0" applyBorder="1"/>
    <xf numFmtId="0" fontId="0" fillId="0" borderId="8" xfId="0" applyBorder="1"/>
    <xf numFmtId="168" fontId="0" fillId="0" borderId="7" xfId="0" applyNumberFormat="1" applyBorder="1"/>
    <xf numFmtId="0" fontId="2" fillId="2" borderId="1" xfId="3"/>
    <xf numFmtId="168" fontId="2" fillId="2" borderId="9" xfId="3" applyNumberFormat="1" applyBorder="1"/>
    <xf numFmtId="168" fontId="2" fillId="2" borderId="10" xfId="3" applyNumberFormat="1" applyBorder="1"/>
    <xf numFmtId="0" fontId="5" fillId="0" borderId="2" xfId="0" applyFont="1" applyBorder="1"/>
    <xf numFmtId="0" fontId="5" fillId="0" borderId="4" xfId="0" applyFont="1" applyBorder="1"/>
    <xf numFmtId="168" fontId="0" fillId="3" borderId="11" xfId="0" applyNumberFormat="1" applyFill="1" applyBorder="1"/>
    <xf numFmtId="168" fontId="0" fillId="3" borderId="12" xfId="0" applyNumberFormat="1" applyFill="1" applyBorder="1"/>
    <xf numFmtId="168" fontId="0" fillId="3" borderId="13" xfId="0" applyNumberFormat="1" applyFill="1" applyBorder="1"/>
    <xf numFmtId="168" fontId="0" fillId="3" borderId="14" xfId="0" applyNumberFormat="1" applyFill="1" applyBorder="1"/>
    <xf numFmtId="0" fontId="5" fillId="0" borderId="8" xfId="0" applyFont="1" applyBorder="1"/>
    <xf numFmtId="0" fontId="2" fillId="2" borderId="15" xfId="3" applyBorder="1"/>
    <xf numFmtId="168" fontId="3" fillId="0" borderId="3" xfId="0" applyNumberFormat="1" applyFont="1" applyBorder="1"/>
    <xf numFmtId="0" fontId="3" fillId="0" borderId="3" xfId="0" applyFont="1" applyBorder="1"/>
    <xf numFmtId="0" fontId="0" fillId="0" borderId="16" xfId="0" applyBorder="1"/>
    <xf numFmtId="9" fontId="0" fillId="3" borderId="13" xfId="2" applyFont="1" applyFill="1" applyBorder="1"/>
    <xf numFmtId="9" fontId="0" fillId="0" borderId="7" xfId="2" applyFont="1" applyBorder="1"/>
    <xf numFmtId="0" fontId="5" fillId="0" borderId="17" xfId="0" applyFont="1" applyFill="1" applyBorder="1"/>
    <xf numFmtId="168" fontId="8" fillId="3" borderId="12" xfId="0" applyNumberFormat="1" applyFont="1" applyFill="1" applyBorder="1"/>
    <xf numFmtId="168" fontId="9" fillId="3" borderId="12" xfId="0" applyNumberFormat="1" applyFont="1" applyFill="1" applyBorder="1"/>
    <xf numFmtId="0" fontId="9" fillId="3" borderId="12" xfId="0" applyFont="1" applyFill="1" applyBorder="1"/>
    <xf numFmtId="0" fontId="5" fillId="0" borderId="17" xfId="0" applyFont="1" applyBorder="1"/>
    <xf numFmtId="0" fontId="0" fillId="0" borderId="17" xfId="0" applyBorder="1"/>
    <xf numFmtId="0" fontId="2" fillId="2" borderId="19" xfId="3" applyBorder="1"/>
    <xf numFmtId="0" fontId="2" fillId="2" borderId="20" xfId="3" applyBorder="1"/>
    <xf numFmtId="0" fontId="0" fillId="0" borderId="18" xfId="0" applyBorder="1"/>
    <xf numFmtId="9" fontId="2" fillId="2" borderId="21" xfId="3" applyNumberFormat="1" applyBorder="1"/>
    <xf numFmtId="9" fontId="2" fillId="2" borderId="22" xfId="3" applyNumberFormat="1" applyBorder="1"/>
    <xf numFmtId="170" fontId="0" fillId="3" borderId="12" xfId="0" applyNumberFormat="1" applyFill="1" applyBorder="1"/>
    <xf numFmtId="170" fontId="3" fillId="3" borderId="12" xfId="0" applyNumberFormat="1" applyFont="1" applyFill="1" applyBorder="1"/>
    <xf numFmtId="170" fontId="0" fillId="0" borderId="0" xfId="0" applyNumberFormat="1"/>
    <xf numFmtId="170" fontId="3" fillId="0" borderId="0" xfId="0" applyNumberFormat="1" applyFont="1"/>
    <xf numFmtId="44" fontId="0" fillId="3" borderId="12" xfId="1" applyFont="1" applyFill="1" applyBorder="1"/>
    <xf numFmtId="44" fontId="3" fillId="3" borderId="12" xfId="1" applyFont="1" applyFill="1" applyBorder="1"/>
    <xf numFmtId="44" fontId="0" fillId="0" borderId="0" xfId="1" applyFont="1"/>
    <xf numFmtId="44" fontId="3" fillId="0" borderId="0" xfId="1" applyFont="1"/>
    <xf numFmtId="44" fontId="2" fillId="2" borderId="15" xfId="1" applyFont="1" applyFill="1" applyBorder="1"/>
    <xf numFmtId="44" fontId="2" fillId="2" borderId="1" xfId="1" applyFont="1" applyFill="1" applyBorder="1"/>
  </cellXfs>
  <cellStyles count="4">
    <cellStyle name="Currency" xfId="1" builtinId="4"/>
    <cellStyle name="Input" xfId="3" builtinId="20"/>
    <cellStyle name="Normal" xfId="0" builtinId="0"/>
    <cellStyle name="Percent" xfId="2" builtinId="5"/>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68B9-1D00-401A-8F5D-B8BE373A6217}">
  <dimension ref="A1:AT57"/>
  <sheetViews>
    <sheetView tabSelected="1" topLeftCell="A7" zoomScale="85" zoomScaleNormal="85" workbookViewId="0">
      <selection activeCell="X26" sqref="X26"/>
    </sheetView>
  </sheetViews>
  <sheetFormatPr defaultRowHeight="15" x14ac:dyDescent="0.25"/>
  <cols>
    <col min="1" max="1" width="49.140625" style="5" customWidth="1"/>
    <col min="2" max="2" width="41" customWidth="1"/>
    <col min="3" max="3" width="29.5703125" customWidth="1"/>
    <col min="5" max="5" width="2.7109375" customWidth="1"/>
    <col min="6" max="6" width="3.42578125" style="10" customWidth="1"/>
    <col min="7" max="7" width="3.42578125" customWidth="1"/>
    <col min="8" max="8" width="9.140625" style="5"/>
    <col min="9" max="9" width="25" customWidth="1"/>
    <col min="10" max="13" width="13.5703125" customWidth="1"/>
    <col min="14" max="14" width="14.85546875" style="10" customWidth="1"/>
    <col min="15" max="15" width="20.28515625" customWidth="1"/>
    <col min="16" max="16" width="20.5703125" customWidth="1"/>
    <col min="17" max="17" width="18.140625" style="1" customWidth="1"/>
    <col min="18" max="18" width="19.42578125" style="1" customWidth="1"/>
    <col min="19" max="19" width="13.5703125" style="10" customWidth="1"/>
    <col min="20" max="20" width="13.5703125" customWidth="1"/>
    <col min="21" max="21" width="18.140625" customWidth="1"/>
    <col min="22" max="22" width="19.5703125" customWidth="1"/>
    <col min="23" max="23" width="16.28515625" customWidth="1"/>
    <col min="24" max="37" width="13.5703125" customWidth="1"/>
    <col min="38" max="47" width="16.7109375" customWidth="1"/>
  </cols>
  <sheetData>
    <row r="1" spans="1:46" x14ac:dyDescent="0.25">
      <c r="F1" s="9"/>
      <c r="N1" s="9"/>
      <c r="S1" s="9"/>
    </row>
    <row r="2" spans="1:46" ht="23.25" customHeight="1" x14ac:dyDescent="0.25">
      <c r="B2" s="1" t="s">
        <v>46</v>
      </c>
      <c r="I2" s="1" t="s">
        <v>42</v>
      </c>
    </row>
    <row r="4" spans="1:46" s="16" customFormat="1" ht="16.5" thickBot="1" x14ac:dyDescent="0.3">
      <c r="A4" s="17"/>
      <c r="B4" s="16" t="s">
        <v>17</v>
      </c>
      <c r="C4" s="16" t="s">
        <v>18</v>
      </c>
      <c r="F4" s="22"/>
      <c r="H4" s="17"/>
      <c r="I4" s="16" t="s">
        <v>28</v>
      </c>
      <c r="J4" s="16" t="s">
        <v>29</v>
      </c>
      <c r="K4" s="16" t="s">
        <v>30</v>
      </c>
      <c r="L4" s="16" t="s">
        <v>31</v>
      </c>
      <c r="M4" s="16" t="s">
        <v>32</v>
      </c>
      <c r="N4" s="22"/>
      <c r="O4" s="16" t="s">
        <v>37</v>
      </c>
      <c r="P4" s="16" t="s">
        <v>38</v>
      </c>
      <c r="Q4" s="16" t="s">
        <v>33</v>
      </c>
      <c r="R4" s="16" t="s">
        <v>34</v>
      </c>
      <c r="S4" s="22"/>
      <c r="T4" s="16" t="s">
        <v>19</v>
      </c>
      <c r="U4" s="16" t="s">
        <v>20</v>
      </c>
      <c r="V4" s="16" t="s">
        <v>39</v>
      </c>
      <c r="W4" s="16" t="s">
        <v>21</v>
      </c>
      <c r="Y4" s="16" t="s">
        <v>35</v>
      </c>
      <c r="Z4" s="16" t="s">
        <v>13</v>
      </c>
      <c r="AA4" s="16" t="s">
        <v>22</v>
      </c>
      <c r="AB4" s="16" t="s">
        <v>23</v>
      </c>
      <c r="AC4" s="16" t="s">
        <v>24</v>
      </c>
      <c r="AD4" s="16" t="s">
        <v>25</v>
      </c>
      <c r="AE4" s="16" t="s">
        <v>26</v>
      </c>
      <c r="AF4" s="16" t="s">
        <v>27</v>
      </c>
      <c r="AH4" s="16" t="s">
        <v>36</v>
      </c>
      <c r="AI4" s="16" t="s">
        <v>13</v>
      </c>
      <c r="AJ4" s="16" t="s">
        <v>22</v>
      </c>
      <c r="AK4" s="16" t="s">
        <v>23</v>
      </c>
      <c r="AL4" s="16" t="s">
        <v>24</v>
      </c>
      <c r="AM4" s="16" t="s">
        <v>25</v>
      </c>
      <c r="AN4" s="16" t="s">
        <v>26</v>
      </c>
      <c r="AO4" s="16" t="s">
        <v>27</v>
      </c>
    </row>
    <row r="5" spans="1:46" s="2" customFormat="1" x14ac:dyDescent="0.25">
      <c r="A5" s="24" t="s">
        <v>16</v>
      </c>
      <c r="F5" s="12"/>
      <c r="H5" s="6"/>
      <c r="I5" s="18" t="s">
        <v>41</v>
      </c>
      <c r="J5" s="19">
        <v>300</v>
      </c>
      <c r="K5" s="19">
        <v>100</v>
      </c>
      <c r="L5" s="19">
        <v>165</v>
      </c>
      <c r="M5" s="19">
        <v>1.7150670000000003</v>
      </c>
      <c r="N5" s="20"/>
      <c r="O5" s="44">
        <f>SUM(Z5:AF5)</f>
        <v>0.82503440897435909</v>
      </c>
      <c r="P5" s="44">
        <f>SUM(AI5:AO5)</f>
        <v>1.4195545089743593</v>
      </c>
      <c r="Q5" s="45">
        <f>O5*T5</f>
        <v>16.667361797461798</v>
      </c>
      <c r="R5" s="45">
        <f>P5*T5</f>
        <v>28.677868868168872</v>
      </c>
      <c r="S5" s="20"/>
      <c r="T5" s="19">
        <f>1000000/(J5*L5)</f>
        <v>20.202020202020201</v>
      </c>
      <c r="U5" s="19">
        <f>((1905630/1000)*0.9)/1000</f>
        <v>1.7150670000000003</v>
      </c>
      <c r="V5" s="19">
        <f>(U5/$B$28)*1000</f>
        <v>1905.6300000000003</v>
      </c>
      <c r="W5" s="19">
        <v>8</v>
      </c>
      <c r="X5" s="19"/>
      <c r="Y5" s="19"/>
      <c r="Z5" s="19">
        <f>(W5/60)*$B$25*$B$24</f>
        <v>3.78E-2</v>
      </c>
      <c r="AA5" s="19">
        <f>(W5/60)*$B$6</f>
        <v>0.16</v>
      </c>
      <c r="AB5" s="19">
        <f>(($B$10)/(30*8*60))*W5</f>
        <v>0.16666666666666666</v>
      </c>
      <c r="AC5" s="19">
        <f>(((W5/60)/$B$15)*$B$17)+(((W5/60)/$B$16)*$B$18)</f>
        <v>9.3333333333333341E-3</v>
      </c>
      <c r="AD5" s="19">
        <f>$B$13/$B$12</f>
        <v>8.5000000000000006E-2</v>
      </c>
      <c r="AE5" s="19">
        <f>$B$14/(((8*60)/W5)*$B$21*$B$20)</f>
        <v>0.10897435897435898</v>
      </c>
      <c r="AF5" s="19">
        <f>U5*$B$8</f>
        <v>0.25726005000000002</v>
      </c>
      <c r="AG5" s="19"/>
      <c r="AH5" s="19"/>
      <c r="AI5" s="19">
        <f>(W5/60)*$C$25*$C$24</f>
        <v>3.78E-2</v>
      </c>
      <c r="AJ5" s="19">
        <f>(W5/60)*$C$6</f>
        <v>0.24</v>
      </c>
      <c r="AK5" s="19">
        <f>(($C$10)/(30*8*60))*W5</f>
        <v>0.16666666666666666</v>
      </c>
      <c r="AL5" s="19">
        <f>(((W5/60)/$C$15)*$C$17)+(((W5/60)/$C$16)*$C$18)</f>
        <v>9.3333333333333341E-3</v>
      </c>
      <c r="AM5" s="19">
        <f>$C$13/$C$12</f>
        <v>8.5000000000000006E-2</v>
      </c>
      <c r="AN5" s="19">
        <f>$C$14/(((8*60)/W5)*$C$21*$C$20)</f>
        <v>0.10897435897435898</v>
      </c>
      <c r="AO5" s="21">
        <f>U5*$C$8</f>
        <v>0.77178015000000022</v>
      </c>
    </row>
    <row r="6" spans="1:46" x14ac:dyDescent="0.25">
      <c r="A6" s="5" t="s">
        <v>0</v>
      </c>
      <c r="B6" s="48">
        <v>1.2</v>
      </c>
      <c r="C6" s="49">
        <v>1.8</v>
      </c>
      <c r="I6" s="14" t="s">
        <v>45</v>
      </c>
      <c r="J6" s="14">
        <v>320</v>
      </c>
      <c r="K6" s="14">
        <v>200</v>
      </c>
      <c r="L6" s="14">
        <v>100</v>
      </c>
      <c r="M6" s="15">
        <v>1.5</v>
      </c>
      <c r="N6" s="12"/>
      <c r="O6" s="46">
        <f>SUM(Z6:AF6)</f>
        <v>0.5213440009730449</v>
      </c>
      <c r="P6" s="46">
        <f>SUM(AI6:AO6)</f>
        <v>1.0063655794051787</v>
      </c>
      <c r="Q6" s="47">
        <f>O6*T6</f>
        <v>16.292000030407653</v>
      </c>
      <c r="R6" s="47">
        <f>P6*T6</f>
        <v>31.448924356411833</v>
      </c>
      <c r="S6" s="12"/>
      <c r="T6" s="2">
        <f>1000000/(J6*L6)</f>
        <v>31.25</v>
      </c>
      <c r="U6" s="2">
        <f>M6</f>
        <v>1.5</v>
      </c>
      <c r="V6" s="2">
        <f>(U6/$B$28)*1000</f>
        <v>1666.6666666666665</v>
      </c>
      <c r="W6" s="2">
        <f>(V6/$B$29)/60</f>
        <v>3.5021578432133724</v>
      </c>
      <c r="X6" s="2"/>
      <c r="Y6" s="2"/>
      <c r="Z6" s="2">
        <f>(W6/60)*$B$25*$B$24</f>
        <v>1.6547695809183183E-2</v>
      </c>
      <c r="AA6" s="2">
        <f>(W6/60)*$B$6</f>
        <v>7.0043156864267445E-2</v>
      </c>
      <c r="AB6" s="2">
        <f>(($B$10)/(30*8*60))*W6</f>
        <v>7.2961621733611925E-2</v>
      </c>
      <c r="AC6" s="2">
        <f>(((W6/60)/$B$15)*$B$17)+(((W6/60)/$B$16)*$B$18)</f>
        <v>4.0858508170822675E-3</v>
      </c>
      <c r="AD6" s="2">
        <f>$B$13/$B$12</f>
        <v>8.5000000000000006E-2</v>
      </c>
      <c r="AE6" s="2">
        <f>$B$14/(((8*60)/W6)*$B$21*$B$20)</f>
        <v>4.7705675748900105E-2</v>
      </c>
      <c r="AF6" s="2">
        <f>U6*$B$8</f>
        <v>0.22499999999999998</v>
      </c>
      <c r="AG6" s="2"/>
      <c r="AH6" s="2"/>
      <c r="AI6" s="2">
        <f>(W6/60)*$C$25*$C$24</f>
        <v>1.6547695809183183E-2</v>
      </c>
      <c r="AJ6" s="2">
        <f>(W6/60)*$C$6</f>
        <v>0.10506473529640117</v>
      </c>
      <c r="AK6" s="2">
        <f>(($C$10)/(30*8*60))*W6</f>
        <v>7.2961621733611925E-2</v>
      </c>
      <c r="AL6" s="2">
        <f>(((W6/60)/$C$15)*$C$17)+(((W6/60)/$C$16)*$C$18)</f>
        <v>4.0858508170822675E-3</v>
      </c>
      <c r="AM6" s="2">
        <f>$C$13/$C$12</f>
        <v>8.5000000000000006E-2</v>
      </c>
      <c r="AN6" s="2">
        <f>$C$14/(((8*60)/W6)*$C$21*$C$20)</f>
        <v>4.7705675748900105E-2</v>
      </c>
      <c r="AO6" s="2">
        <f>U6*$C$8</f>
        <v>0.67500000000000004</v>
      </c>
    </row>
    <row r="7" spans="1:46" x14ac:dyDescent="0.25">
      <c r="A7" s="25" t="s">
        <v>1</v>
      </c>
      <c r="I7" s="7"/>
      <c r="J7" s="7"/>
      <c r="K7" s="7"/>
      <c r="L7" s="7"/>
      <c r="M7" s="8"/>
      <c r="N7" s="12"/>
      <c r="O7" s="46" t="e">
        <f t="shared" ref="O7:O16" si="0">SUM(Z7:AF7)</f>
        <v>#DIV/0!</v>
      </c>
      <c r="P7" s="46" t="e">
        <f t="shared" ref="P7:P16" si="1">SUM(AI7:AO7)</f>
        <v>#DIV/0!</v>
      </c>
      <c r="Q7" s="47" t="e">
        <f t="shared" ref="Q7:Q16" si="2">O7*T7</f>
        <v>#DIV/0!</v>
      </c>
      <c r="R7" s="47" t="e">
        <f t="shared" ref="R7:R16" si="3">P7*T7</f>
        <v>#DIV/0!</v>
      </c>
      <c r="S7" s="12"/>
      <c r="T7" s="2" t="e">
        <f t="shared" ref="T7:T16" si="4">1000000/(J7*L7)</f>
        <v>#DIV/0!</v>
      </c>
      <c r="U7" s="2">
        <f t="shared" ref="U7:U16" si="5">M7</f>
        <v>0</v>
      </c>
      <c r="V7" s="2">
        <f t="shared" ref="V7:V16" si="6">(U7/$B$28)*1000</f>
        <v>0</v>
      </c>
      <c r="W7" s="2">
        <f t="shared" ref="W7:W16" si="7">(V7/$B$29)/60</f>
        <v>0</v>
      </c>
      <c r="X7" s="2"/>
      <c r="Y7" s="2"/>
      <c r="Z7" s="2">
        <f t="shared" ref="Z7:Z16" si="8">(W7/60)*$B$25*$B$24</f>
        <v>0</v>
      </c>
      <c r="AA7" s="2">
        <f t="shared" ref="AA7:AA16" si="9">(W7/60)*$B$6</f>
        <v>0</v>
      </c>
      <c r="AB7" s="2">
        <f t="shared" ref="AB7:AB16" si="10">(($B$10)/(30*8*60))*W7</f>
        <v>0</v>
      </c>
      <c r="AC7" s="2">
        <f t="shared" ref="AC7:AC16" si="11">(((W7/60)/$B$15)*$B$17)+(((W7/60)/$B$16)*$B$18)</f>
        <v>0</v>
      </c>
      <c r="AD7" s="2">
        <f t="shared" ref="AD7:AD16" si="12">$B$13/$B$12</f>
        <v>8.5000000000000006E-2</v>
      </c>
      <c r="AE7" s="2" t="e">
        <f t="shared" ref="AE7:AE16" si="13">$B$14/(((8*60)/W7)*$B$21*$B$20)</f>
        <v>#DIV/0!</v>
      </c>
      <c r="AF7" s="2">
        <f t="shared" ref="AF7:AF16" si="14">U7*$B$8</f>
        <v>0</v>
      </c>
      <c r="AG7" s="2"/>
      <c r="AH7" s="2"/>
      <c r="AI7" s="2">
        <f t="shared" ref="AI7:AI16" si="15">(W7/60)*$C$25*$C$24</f>
        <v>0</v>
      </c>
      <c r="AJ7" s="2">
        <f t="shared" ref="AJ7:AJ16" si="16">(W7/60)*$C$6</f>
        <v>0</v>
      </c>
      <c r="AK7" s="2">
        <f t="shared" ref="AK7:AK16" si="17">(($C$10)/(30*8*60))*W7</f>
        <v>0</v>
      </c>
      <c r="AL7" s="2">
        <f t="shared" ref="AL7:AL16" si="18">(((W7/60)/$C$15)*$C$17)+(((W7/60)/$C$16)*$C$18)</f>
        <v>0</v>
      </c>
      <c r="AM7" s="2">
        <f t="shared" ref="AM7:AM16" si="19">$C$13/$C$12</f>
        <v>8.5000000000000006E-2</v>
      </c>
      <c r="AN7" s="2" t="e">
        <f t="shared" ref="AN7:AN16" si="20">$C$14/(((8*60)/W7)*$C$21*$C$20)</f>
        <v>#DIV/0!</v>
      </c>
      <c r="AO7" s="2">
        <f t="shared" ref="AO7:AO16" si="21">U7*$C$8</f>
        <v>0</v>
      </c>
    </row>
    <row r="8" spans="1:46" x14ac:dyDescent="0.25">
      <c r="A8" s="5" t="s">
        <v>2</v>
      </c>
      <c r="B8" s="48">
        <v>0.15</v>
      </c>
      <c r="C8" s="49">
        <v>0.45</v>
      </c>
      <c r="I8" s="7"/>
      <c r="J8" s="7"/>
      <c r="K8" s="7"/>
      <c r="L8" s="7"/>
      <c r="M8" s="8"/>
      <c r="N8" s="12"/>
      <c r="O8" s="46" t="e">
        <f t="shared" si="0"/>
        <v>#DIV/0!</v>
      </c>
      <c r="P8" s="46" t="e">
        <f t="shared" si="1"/>
        <v>#DIV/0!</v>
      </c>
      <c r="Q8" s="47" t="e">
        <f t="shared" si="2"/>
        <v>#DIV/0!</v>
      </c>
      <c r="R8" s="47" t="e">
        <f t="shared" si="3"/>
        <v>#DIV/0!</v>
      </c>
      <c r="S8" s="12"/>
      <c r="T8" s="2" t="e">
        <f t="shared" si="4"/>
        <v>#DIV/0!</v>
      </c>
      <c r="U8" s="2">
        <f t="shared" si="5"/>
        <v>0</v>
      </c>
      <c r="V8" s="2">
        <f t="shared" si="6"/>
        <v>0</v>
      </c>
      <c r="W8" s="2">
        <f t="shared" si="7"/>
        <v>0</v>
      </c>
      <c r="X8" s="2"/>
      <c r="Y8" s="2"/>
      <c r="Z8" s="2">
        <f t="shared" si="8"/>
        <v>0</v>
      </c>
      <c r="AA8" s="2">
        <f t="shared" si="9"/>
        <v>0</v>
      </c>
      <c r="AB8" s="2">
        <f t="shared" si="10"/>
        <v>0</v>
      </c>
      <c r="AC8" s="2">
        <f t="shared" si="11"/>
        <v>0</v>
      </c>
      <c r="AD8" s="2">
        <f t="shared" si="12"/>
        <v>8.5000000000000006E-2</v>
      </c>
      <c r="AE8" s="2" t="e">
        <f t="shared" si="13"/>
        <v>#DIV/0!</v>
      </c>
      <c r="AF8" s="2">
        <f t="shared" si="14"/>
        <v>0</v>
      </c>
      <c r="AG8" s="2"/>
      <c r="AH8" s="2"/>
      <c r="AI8" s="2">
        <f t="shared" si="15"/>
        <v>0</v>
      </c>
      <c r="AJ8" s="2">
        <f t="shared" si="16"/>
        <v>0</v>
      </c>
      <c r="AK8" s="2">
        <f t="shared" si="17"/>
        <v>0</v>
      </c>
      <c r="AL8" s="2">
        <f t="shared" si="18"/>
        <v>0</v>
      </c>
      <c r="AM8" s="2">
        <f t="shared" si="19"/>
        <v>8.5000000000000006E-2</v>
      </c>
      <c r="AN8" s="2" t="e">
        <f t="shared" si="20"/>
        <v>#DIV/0!</v>
      </c>
      <c r="AO8" s="2">
        <f t="shared" si="21"/>
        <v>0</v>
      </c>
    </row>
    <row r="9" spans="1:46" x14ac:dyDescent="0.25">
      <c r="I9" s="7"/>
      <c r="J9" s="7"/>
      <c r="K9" s="7"/>
      <c r="L9" s="7"/>
      <c r="M9" s="8"/>
      <c r="N9" s="12"/>
      <c r="O9" s="46" t="e">
        <f t="shared" si="0"/>
        <v>#DIV/0!</v>
      </c>
      <c r="P9" s="46" t="e">
        <f t="shared" si="1"/>
        <v>#DIV/0!</v>
      </c>
      <c r="Q9" s="47" t="e">
        <f t="shared" si="2"/>
        <v>#DIV/0!</v>
      </c>
      <c r="R9" s="47" t="e">
        <f t="shared" si="3"/>
        <v>#DIV/0!</v>
      </c>
      <c r="S9" s="12"/>
      <c r="T9" s="2" t="e">
        <f t="shared" si="4"/>
        <v>#DIV/0!</v>
      </c>
      <c r="U9" s="2">
        <f t="shared" si="5"/>
        <v>0</v>
      </c>
      <c r="V9" s="2">
        <f t="shared" si="6"/>
        <v>0</v>
      </c>
      <c r="W9" s="2">
        <f t="shared" si="7"/>
        <v>0</v>
      </c>
      <c r="X9" s="2"/>
      <c r="Y9" s="2"/>
      <c r="Z9" s="2">
        <f t="shared" si="8"/>
        <v>0</v>
      </c>
      <c r="AA9" s="2">
        <f t="shared" si="9"/>
        <v>0</v>
      </c>
      <c r="AB9" s="2">
        <f t="shared" si="10"/>
        <v>0</v>
      </c>
      <c r="AC9" s="2">
        <f t="shared" si="11"/>
        <v>0</v>
      </c>
      <c r="AD9" s="2">
        <f t="shared" si="12"/>
        <v>8.5000000000000006E-2</v>
      </c>
      <c r="AE9" s="2" t="e">
        <f t="shared" si="13"/>
        <v>#DIV/0!</v>
      </c>
      <c r="AF9" s="2">
        <f t="shared" si="14"/>
        <v>0</v>
      </c>
      <c r="AG9" s="2"/>
      <c r="AH9" s="2"/>
      <c r="AI9" s="2">
        <f t="shared" si="15"/>
        <v>0</v>
      </c>
      <c r="AJ9" s="2">
        <f t="shared" si="16"/>
        <v>0</v>
      </c>
      <c r="AK9" s="2">
        <f t="shared" si="17"/>
        <v>0</v>
      </c>
      <c r="AL9" s="2">
        <f t="shared" si="18"/>
        <v>0</v>
      </c>
      <c r="AM9" s="2">
        <f t="shared" si="19"/>
        <v>8.5000000000000006E-2</v>
      </c>
      <c r="AN9" s="2" t="e">
        <f t="shared" si="20"/>
        <v>#DIV/0!</v>
      </c>
      <c r="AO9" s="2">
        <f t="shared" si="21"/>
        <v>0</v>
      </c>
    </row>
    <row r="10" spans="1:46" x14ac:dyDescent="0.25">
      <c r="A10" s="5" t="s">
        <v>10</v>
      </c>
      <c r="B10" s="48">
        <v>300</v>
      </c>
      <c r="C10" s="49">
        <v>300</v>
      </c>
      <c r="I10" s="7"/>
      <c r="J10" s="7"/>
      <c r="K10" s="7"/>
      <c r="L10" s="7"/>
      <c r="M10" s="8"/>
      <c r="N10" s="12"/>
      <c r="O10" s="46" t="e">
        <f t="shared" si="0"/>
        <v>#DIV/0!</v>
      </c>
      <c r="P10" s="46" t="e">
        <f t="shared" si="1"/>
        <v>#DIV/0!</v>
      </c>
      <c r="Q10" s="47" t="e">
        <f t="shared" si="2"/>
        <v>#DIV/0!</v>
      </c>
      <c r="R10" s="47" t="e">
        <f t="shared" si="3"/>
        <v>#DIV/0!</v>
      </c>
      <c r="S10" s="12"/>
      <c r="T10" s="2" t="e">
        <f t="shared" si="4"/>
        <v>#DIV/0!</v>
      </c>
      <c r="U10" s="2">
        <f t="shared" si="5"/>
        <v>0</v>
      </c>
      <c r="V10" s="2">
        <f t="shared" si="6"/>
        <v>0</v>
      </c>
      <c r="W10" s="2">
        <f t="shared" si="7"/>
        <v>0</v>
      </c>
      <c r="X10" s="2"/>
      <c r="Y10" s="2"/>
      <c r="Z10" s="2">
        <f t="shared" si="8"/>
        <v>0</v>
      </c>
      <c r="AA10" s="2">
        <f t="shared" si="9"/>
        <v>0</v>
      </c>
      <c r="AB10" s="2">
        <f t="shared" si="10"/>
        <v>0</v>
      </c>
      <c r="AC10" s="2">
        <f t="shared" si="11"/>
        <v>0</v>
      </c>
      <c r="AD10" s="2">
        <f t="shared" si="12"/>
        <v>8.5000000000000006E-2</v>
      </c>
      <c r="AE10" s="2" t="e">
        <f t="shared" si="13"/>
        <v>#DIV/0!</v>
      </c>
      <c r="AF10" s="2">
        <f t="shared" si="14"/>
        <v>0</v>
      </c>
      <c r="AG10" s="2"/>
      <c r="AH10" s="2"/>
      <c r="AI10" s="2">
        <f t="shared" si="15"/>
        <v>0</v>
      </c>
      <c r="AJ10" s="2">
        <f t="shared" si="16"/>
        <v>0</v>
      </c>
      <c r="AK10" s="2">
        <f t="shared" si="17"/>
        <v>0</v>
      </c>
      <c r="AL10" s="2">
        <f t="shared" si="18"/>
        <v>0</v>
      </c>
      <c r="AM10" s="2">
        <f t="shared" si="19"/>
        <v>8.5000000000000006E-2</v>
      </c>
      <c r="AN10" s="2" t="e">
        <f t="shared" si="20"/>
        <v>#DIV/0!</v>
      </c>
      <c r="AO10" s="2">
        <f t="shared" si="21"/>
        <v>0</v>
      </c>
      <c r="AP10" s="2"/>
      <c r="AQ10" s="2"/>
      <c r="AR10" s="2"/>
      <c r="AS10" s="2"/>
      <c r="AT10" s="2"/>
    </row>
    <row r="11" spans="1:46" x14ac:dyDescent="0.25">
      <c r="I11" s="7"/>
      <c r="J11" s="7"/>
      <c r="K11" s="7"/>
      <c r="L11" s="7"/>
      <c r="M11" s="8"/>
      <c r="N11" s="12"/>
      <c r="O11" s="46" t="e">
        <f t="shared" si="0"/>
        <v>#DIV/0!</v>
      </c>
      <c r="P11" s="46" t="e">
        <f t="shared" si="1"/>
        <v>#DIV/0!</v>
      </c>
      <c r="Q11" s="47" t="e">
        <f t="shared" si="2"/>
        <v>#DIV/0!</v>
      </c>
      <c r="R11" s="47" t="e">
        <f t="shared" si="3"/>
        <v>#DIV/0!</v>
      </c>
      <c r="S11" s="12"/>
      <c r="T11" s="2" t="e">
        <f t="shared" si="4"/>
        <v>#DIV/0!</v>
      </c>
      <c r="U11" s="2">
        <f t="shared" si="5"/>
        <v>0</v>
      </c>
      <c r="V11" s="2">
        <f t="shared" si="6"/>
        <v>0</v>
      </c>
      <c r="W11" s="2">
        <f t="shared" si="7"/>
        <v>0</v>
      </c>
      <c r="X11" s="2"/>
      <c r="Y11" s="2"/>
      <c r="Z11" s="2">
        <f t="shared" si="8"/>
        <v>0</v>
      </c>
      <c r="AA11" s="2">
        <f t="shared" si="9"/>
        <v>0</v>
      </c>
      <c r="AB11" s="2">
        <f t="shared" si="10"/>
        <v>0</v>
      </c>
      <c r="AC11" s="2">
        <f t="shared" si="11"/>
        <v>0</v>
      </c>
      <c r="AD11" s="2">
        <f t="shared" si="12"/>
        <v>8.5000000000000006E-2</v>
      </c>
      <c r="AE11" s="2" t="e">
        <f t="shared" si="13"/>
        <v>#DIV/0!</v>
      </c>
      <c r="AF11" s="2">
        <f t="shared" si="14"/>
        <v>0</v>
      </c>
      <c r="AG11" s="2"/>
      <c r="AH11" s="2"/>
      <c r="AI11" s="2">
        <f t="shared" si="15"/>
        <v>0</v>
      </c>
      <c r="AJ11" s="2">
        <f t="shared" si="16"/>
        <v>0</v>
      </c>
      <c r="AK11" s="2">
        <f t="shared" si="17"/>
        <v>0</v>
      </c>
      <c r="AL11" s="2">
        <f t="shared" si="18"/>
        <v>0</v>
      </c>
      <c r="AM11" s="2">
        <f t="shared" si="19"/>
        <v>8.5000000000000006E-2</v>
      </c>
      <c r="AN11" s="2" t="e">
        <f t="shared" si="20"/>
        <v>#DIV/0!</v>
      </c>
      <c r="AO11" s="2">
        <f t="shared" si="21"/>
        <v>0</v>
      </c>
    </row>
    <row r="12" spans="1:46" x14ac:dyDescent="0.25">
      <c r="A12" s="5" t="s">
        <v>3</v>
      </c>
      <c r="B12" s="23">
        <v>10000</v>
      </c>
      <c r="C12" s="13">
        <v>10000</v>
      </c>
      <c r="I12" s="7"/>
      <c r="J12" s="7"/>
      <c r="K12" s="7"/>
      <c r="L12" s="7"/>
      <c r="M12" s="8"/>
      <c r="N12" s="12"/>
      <c r="O12" s="46" t="e">
        <f t="shared" si="0"/>
        <v>#DIV/0!</v>
      </c>
      <c r="P12" s="46" t="e">
        <f t="shared" si="1"/>
        <v>#DIV/0!</v>
      </c>
      <c r="Q12" s="47" t="e">
        <f t="shared" si="2"/>
        <v>#DIV/0!</v>
      </c>
      <c r="R12" s="47" t="e">
        <f t="shared" si="3"/>
        <v>#DIV/0!</v>
      </c>
      <c r="S12" s="12"/>
      <c r="T12" s="2" t="e">
        <f t="shared" si="4"/>
        <v>#DIV/0!</v>
      </c>
      <c r="U12" s="2">
        <f t="shared" si="5"/>
        <v>0</v>
      </c>
      <c r="V12" s="2">
        <f t="shared" si="6"/>
        <v>0</v>
      </c>
      <c r="W12" s="2">
        <f t="shared" si="7"/>
        <v>0</v>
      </c>
      <c r="X12" s="2"/>
      <c r="Y12" s="2"/>
      <c r="Z12" s="2">
        <f t="shared" si="8"/>
        <v>0</v>
      </c>
      <c r="AA12" s="2">
        <f t="shared" si="9"/>
        <v>0</v>
      </c>
      <c r="AB12" s="2">
        <f t="shared" si="10"/>
        <v>0</v>
      </c>
      <c r="AC12" s="2">
        <f t="shared" si="11"/>
        <v>0</v>
      </c>
      <c r="AD12" s="2">
        <f t="shared" si="12"/>
        <v>8.5000000000000006E-2</v>
      </c>
      <c r="AE12" s="2" t="e">
        <f t="shared" si="13"/>
        <v>#DIV/0!</v>
      </c>
      <c r="AF12" s="2">
        <f t="shared" si="14"/>
        <v>0</v>
      </c>
      <c r="AG12" s="2"/>
      <c r="AH12" s="2"/>
      <c r="AI12" s="2">
        <f t="shared" si="15"/>
        <v>0</v>
      </c>
      <c r="AJ12" s="2">
        <f t="shared" si="16"/>
        <v>0</v>
      </c>
      <c r="AK12" s="2">
        <f t="shared" si="17"/>
        <v>0</v>
      </c>
      <c r="AL12" s="2">
        <f t="shared" si="18"/>
        <v>0</v>
      </c>
      <c r="AM12" s="2">
        <f t="shared" si="19"/>
        <v>8.5000000000000006E-2</v>
      </c>
      <c r="AN12" s="2" t="e">
        <f t="shared" si="20"/>
        <v>#DIV/0!</v>
      </c>
      <c r="AO12" s="2">
        <f t="shared" si="21"/>
        <v>0</v>
      </c>
    </row>
    <row r="13" spans="1:46" x14ac:dyDescent="0.25">
      <c r="A13" s="5" t="s">
        <v>4</v>
      </c>
      <c r="B13" s="48">
        <v>850</v>
      </c>
      <c r="C13" s="49">
        <v>850</v>
      </c>
      <c r="I13" s="7"/>
      <c r="J13" s="7"/>
      <c r="K13" s="7"/>
      <c r="L13" s="7"/>
      <c r="M13" s="8"/>
      <c r="N13" s="12"/>
      <c r="O13" s="46" t="e">
        <f t="shared" si="0"/>
        <v>#DIV/0!</v>
      </c>
      <c r="P13" s="46" t="e">
        <f t="shared" si="1"/>
        <v>#DIV/0!</v>
      </c>
      <c r="Q13" s="47" t="e">
        <f t="shared" si="2"/>
        <v>#DIV/0!</v>
      </c>
      <c r="R13" s="47" t="e">
        <f t="shared" si="3"/>
        <v>#DIV/0!</v>
      </c>
      <c r="S13" s="12"/>
      <c r="T13" s="2" t="e">
        <f t="shared" si="4"/>
        <v>#DIV/0!</v>
      </c>
      <c r="U13" s="2">
        <f t="shared" si="5"/>
        <v>0</v>
      </c>
      <c r="V13" s="2">
        <f t="shared" si="6"/>
        <v>0</v>
      </c>
      <c r="W13" s="2">
        <f t="shared" si="7"/>
        <v>0</v>
      </c>
      <c r="X13" s="2"/>
      <c r="Y13" s="2"/>
      <c r="Z13" s="2">
        <f t="shared" si="8"/>
        <v>0</v>
      </c>
      <c r="AA13" s="2">
        <f t="shared" si="9"/>
        <v>0</v>
      </c>
      <c r="AB13" s="2">
        <f t="shared" si="10"/>
        <v>0</v>
      </c>
      <c r="AC13" s="2">
        <f t="shared" si="11"/>
        <v>0</v>
      </c>
      <c r="AD13" s="2">
        <f t="shared" si="12"/>
        <v>8.5000000000000006E-2</v>
      </c>
      <c r="AE13" s="2" t="e">
        <f t="shared" si="13"/>
        <v>#DIV/0!</v>
      </c>
      <c r="AF13" s="2">
        <f t="shared" si="14"/>
        <v>0</v>
      </c>
      <c r="AG13" s="2"/>
      <c r="AH13" s="2"/>
      <c r="AI13" s="2">
        <f t="shared" si="15"/>
        <v>0</v>
      </c>
      <c r="AJ13" s="2">
        <f t="shared" si="16"/>
        <v>0</v>
      </c>
      <c r="AK13" s="2">
        <f t="shared" si="17"/>
        <v>0</v>
      </c>
      <c r="AL13" s="2">
        <f t="shared" si="18"/>
        <v>0</v>
      </c>
      <c r="AM13" s="2">
        <f t="shared" si="19"/>
        <v>8.5000000000000006E-2</v>
      </c>
      <c r="AN13" s="2" t="e">
        <f t="shared" si="20"/>
        <v>#DIV/0!</v>
      </c>
      <c r="AO13" s="2">
        <f t="shared" si="21"/>
        <v>0</v>
      </c>
    </row>
    <row r="14" spans="1:46" x14ac:dyDescent="0.25">
      <c r="A14" s="5" t="s">
        <v>5</v>
      </c>
      <c r="B14" s="48">
        <v>8500</v>
      </c>
      <c r="C14" s="49">
        <v>8500</v>
      </c>
      <c r="I14" s="7"/>
      <c r="J14" s="7"/>
      <c r="K14" s="7"/>
      <c r="L14" s="7"/>
      <c r="M14" s="8"/>
      <c r="N14" s="12"/>
      <c r="O14" s="46" t="e">
        <f t="shared" si="0"/>
        <v>#DIV/0!</v>
      </c>
      <c r="P14" s="46" t="e">
        <f t="shared" si="1"/>
        <v>#DIV/0!</v>
      </c>
      <c r="Q14" s="47" t="e">
        <f t="shared" si="2"/>
        <v>#DIV/0!</v>
      </c>
      <c r="R14" s="47" t="e">
        <f t="shared" si="3"/>
        <v>#DIV/0!</v>
      </c>
      <c r="S14" s="12"/>
      <c r="T14" s="2" t="e">
        <f t="shared" si="4"/>
        <v>#DIV/0!</v>
      </c>
      <c r="U14" s="2">
        <f t="shared" si="5"/>
        <v>0</v>
      </c>
      <c r="V14" s="2">
        <f t="shared" si="6"/>
        <v>0</v>
      </c>
      <c r="W14" s="2">
        <f t="shared" si="7"/>
        <v>0</v>
      </c>
      <c r="X14" s="2"/>
      <c r="Y14" s="2"/>
      <c r="Z14" s="2">
        <f t="shared" si="8"/>
        <v>0</v>
      </c>
      <c r="AA14" s="2">
        <f t="shared" si="9"/>
        <v>0</v>
      </c>
      <c r="AB14" s="2">
        <f t="shared" si="10"/>
        <v>0</v>
      </c>
      <c r="AC14" s="2">
        <f t="shared" si="11"/>
        <v>0</v>
      </c>
      <c r="AD14" s="2">
        <f t="shared" si="12"/>
        <v>8.5000000000000006E-2</v>
      </c>
      <c r="AE14" s="2" t="e">
        <f t="shared" si="13"/>
        <v>#DIV/0!</v>
      </c>
      <c r="AF14" s="2">
        <f t="shared" si="14"/>
        <v>0</v>
      </c>
      <c r="AG14" s="2"/>
      <c r="AH14" s="2"/>
      <c r="AI14" s="2">
        <f t="shared" si="15"/>
        <v>0</v>
      </c>
      <c r="AJ14" s="2">
        <f t="shared" si="16"/>
        <v>0</v>
      </c>
      <c r="AK14" s="2">
        <f t="shared" si="17"/>
        <v>0</v>
      </c>
      <c r="AL14" s="2">
        <f t="shared" si="18"/>
        <v>0</v>
      </c>
      <c r="AM14" s="2">
        <f t="shared" si="19"/>
        <v>8.5000000000000006E-2</v>
      </c>
      <c r="AN14" s="2" t="e">
        <f t="shared" si="20"/>
        <v>#DIV/0!</v>
      </c>
      <c r="AO14" s="2">
        <f t="shared" si="21"/>
        <v>0</v>
      </c>
    </row>
    <row r="15" spans="1:46" x14ac:dyDescent="0.25">
      <c r="A15" s="5" t="s">
        <v>6</v>
      </c>
      <c r="B15" s="23">
        <v>2000</v>
      </c>
      <c r="C15" s="13">
        <v>2000</v>
      </c>
      <c r="I15" s="7"/>
      <c r="J15" s="7"/>
      <c r="K15" s="7"/>
      <c r="L15" s="7"/>
      <c r="M15" s="8"/>
      <c r="N15" s="12"/>
      <c r="O15" s="46" t="e">
        <f t="shared" si="0"/>
        <v>#DIV/0!</v>
      </c>
      <c r="P15" s="46" t="e">
        <f t="shared" si="1"/>
        <v>#DIV/0!</v>
      </c>
      <c r="Q15" s="47" t="e">
        <f t="shared" si="2"/>
        <v>#DIV/0!</v>
      </c>
      <c r="R15" s="47" t="e">
        <f t="shared" si="3"/>
        <v>#DIV/0!</v>
      </c>
      <c r="S15" s="12"/>
      <c r="T15" s="2" t="e">
        <f t="shared" si="4"/>
        <v>#DIV/0!</v>
      </c>
      <c r="U15" s="2">
        <f t="shared" si="5"/>
        <v>0</v>
      </c>
      <c r="V15" s="2">
        <f t="shared" si="6"/>
        <v>0</v>
      </c>
      <c r="W15" s="2">
        <f t="shared" si="7"/>
        <v>0</v>
      </c>
      <c r="X15" s="2"/>
      <c r="Y15" s="2"/>
      <c r="Z15" s="2">
        <f t="shared" si="8"/>
        <v>0</v>
      </c>
      <c r="AA15" s="2">
        <f t="shared" si="9"/>
        <v>0</v>
      </c>
      <c r="AB15" s="2">
        <f t="shared" si="10"/>
        <v>0</v>
      </c>
      <c r="AC15" s="2">
        <f t="shared" si="11"/>
        <v>0</v>
      </c>
      <c r="AD15" s="2">
        <f t="shared" si="12"/>
        <v>8.5000000000000006E-2</v>
      </c>
      <c r="AE15" s="2" t="e">
        <f t="shared" si="13"/>
        <v>#DIV/0!</v>
      </c>
      <c r="AF15" s="2">
        <f t="shared" si="14"/>
        <v>0</v>
      </c>
      <c r="AG15" s="2"/>
      <c r="AH15" s="2"/>
      <c r="AI15" s="2">
        <f t="shared" si="15"/>
        <v>0</v>
      </c>
      <c r="AJ15" s="2">
        <f t="shared" si="16"/>
        <v>0</v>
      </c>
      <c r="AK15" s="2">
        <f t="shared" si="17"/>
        <v>0</v>
      </c>
      <c r="AL15" s="2">
        <f t="shared" si="18"/>
        <v>0</v>
      </c>
      <c r="AM15" s="2">
        <f t="shared" si="19"/>
        <v>8.5000000000000006E-2</v>
      </c>
      <c r="AN15" s="2" t="e">
        <f t="shared" si="20"/>
        <v>#DIV/0!</v>
      </c>
      <c r="AO15" s="2">
        <f t="shared" si="21"/>
        <v>0</v>
      </c>
    </row>
    <row r="16" spans="1:46" x14ac:dyDescent="0.25">
      <c r="A16" s="5" t="s">
        <v>7</v>
      </c>
      <c r="B16" s="23">
        <v>5000</v>
      </c>
      <c r="C16" s="13">
        <v>5000</v>
      </c>
      <c r="I16" s="7"/>
      <c r="J16" s="7"/>
      <c r="K16" s="7"/>
      <c r="L16" s="7"/>
      <c r="M16" s="8"/>
      <c r="N16" s="12"/>
      <c r="O16" s="46" t="e">
        <f t="shared" si="0"/>
        <v>#DIV/0!</v>
      </c>
      <c r="P16" s="46" t="e">
        <f t="shared" si="1"/>
        <v>#DIV/0!</v>
      </c>
      <c r="Q16" s="47" t="e">
        <f t="shared" si="2"/>
        <v>#DIV/0!</v>
      </c>
      <c r="R16" s="47" t="e">
        <f t="shared" si="3"/>
        <v>#DIV/0!</v>
      </c>
      <c r="S16" s="12"/>
      <c r="T16" s="2" t="e">
        <f t="shared" si="4"/>
        <v>#DIV/0!</v>
      </c>
      <c r="U16" s="2">
        <f t="shared" si="5"/>
        <v>0</v>
      </c>
      <c r="V16" s="2">
        <f t="shared" si="6"/>
        <v>0</v>
      </c>
      <c r="W16" s="2">
        <f t="shared" si="7"/>
        <v>0</v>
      </c>
      <c r="X16" s="2"/>
      <c r="Y16" s="2"/>
      <c r="Z16" s="2">
        <f t="shared" si="8"/>
        <v>0</v>
      </c>
      <c r="AA16" s="2">
        <f t="shared" si="9"/>
        <v>0</v>
      </c>
      <c r="AB16" s="2">
        <f t="shared" si="10"/>
        <v>0</v>
      </c>
      <c r="AC16" s="2">
        <f t="shared" si="11"/>
        <v>0</v>
      </c>
      <c r="AD16" s="2">
        <f t="shared" si="12"/>
        <v>8.5000000000000006E-2</v>
      </c>
      <c r="AE16" s="2" t="e">
        <f t="shared" si="13"/>
        <v>#DIV/0!</v>
      </c>
      <c r="AF16" s="2">
        <f t="shared" si="14"/>
        <v>0</v>
      </c>
      <c r="AG16" s="2"/>
      <c r="AH16" s="2"/>
      <c r="AI16" s="2">
        <f t="shared" si="15"/>
        <v>0</v>
      </c>
      <c r="AJ16" s="2">
        <f t="shared" si="16"/>
        <v>0</v>
      </c>
      <c r="AK16" s="2">
        <f t="shared" si="17"/>
        <v>0</v>
      </c>
      <c r="AL16" s="2">
        <f t="shared" si="18"/>
        <v>0</v>
      </c>
      <c r="AM16" s="2">
        <f t="shared" si="19"/>
        <v>8.5000000000000006E-2</v>
      </c>
      <c r="AN16" s="2" t="e">
        <f t="shared" si="20"/>
        <v>#DIV/0!</v>
      </c>
      <c r="AO16" s="2">
        <f t="shared" si="21"/>
        <v>0</v>
      </c>
    </row>
    <row r="17" spans="1:44" x14ac:dyDescent="0.25">
      <c r="A17" s="5" t="s">
        <v>8</v>
      </c>
      <c r="B17" s="48">
        <v>20</v>
      </c>
      <c r="C17" s="49">
        <v>20</v>
      </c>
    </row>
    <row r="18" spans="1:44" x14ac:dyDescent="0.25">
      <c r="A18" s="5" t="s">
        <v>9</v>
      </c>
      <c r="B18" s="48">
        <v>300</v>
      </c>
      <c r="C18" s="49">
        <v>300</v>
      </c>
    </row>
    <row r="20" spans="1:44" x14ac:dyDescent="0.25">
      <c r="A20" s="5" t="s">
        <v>11</v>
      </c>
      <c r="B20" s="23">
        <v>5</v>
      </c>
      <c r="C20" s="13">
        <v>5</v>
      </c>
    </row>
    <row r="21" spans="1:44" x14ac:dyDescent="0.25">
      <c r="A21" s="5" t="s">
        <v>12</v>
      </c>
      <c r="B21" s="23">
        <f>5*52</f>
        <v>260</v>
      </c>
      <c r="C21" s="13">
        <f>5*52</f>
        <v>260</v>
      </c>
    </row>
    <row r="22" spans="1:44" x14ac:dyDescent="0.25">
      <c r="I22" s="1" t="s">
        <v>51</v>
      </c>
    </row>
    <row r="23" spans="1:44" ht="15.75" thickBot="1" x14ac:dyDescent="0.3">
      <c r="A23" s="25" t="s">
        <v>13</v>
      </c>
      <c r="I23" s="26"/>
      <c r="J23" s="3"/>
      <c r="K23" s="3"/>
      <c r="L23" s="3"/>
      <c r="M23" s="3"/>
      <c r="N23" s="11"/>
      <c r="O23" s="3"/>
      <c r="P23" s="3"/>
      <c r="Q23" s="4"/>
      <c r="R23" s="4"/>
      <c r="S23" s="11"/>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ht="16.5" thickBot="1" x14ac:dyDescent="0.3">
      <c r="A24" s="5" t="s">
        <v>14</v>
      </c>
      <c r="B24" s="48">
        <v>8.1000000000000003E-2</v>
      </c>
      <c r="C24" s="49">
        <v>8.1000000000000003E-2</v>
      </c>
      <c r="I24" s="16" t="s">
        <v>28</v>
      </c>
      <c r="J24" s="16" t="s">
        <v>29</v>
      </c>
      <c r="K24" s="16" t="s">
        <v>30</v>
      </c>
      <c r="L24" s="16" t="s">
        <v>31</v>
      </c>
      <c r="M24" s="16" t="s">
        <v>32</v>
      </c>
      <c r="N24" s="22" t="s">
        <v>47</v>
      </c>
      <c r="O24" s="16" t="s">
        <v>37</v>
      </c>
      <c r="P24" s="16" t="s">
        <v>38</v>
      </c>
      <c r="Q24" s="16" t="s">
        <v>33</v>
      </c>
      <c r="R24" s="16" t="s">
        <v>34</v>
      </c>
      <c r="S24" s="22"/>
      <c r="T24" s="33" t="s">
        <v>19</v>
      </c>
      <c r="U24" s="29" t="s">
        <v>50</v>
      </c>
      <c r="V24" s="29" t="s">
        <v>49</v>
      </c>
      <c r="W24" s="33" t="s">
        <v>48</v>
      </c>
      <c r="X24" s="33" t="s">
        <v>21</v>
      </c>
      <c r="Y24" s="34"/>
      <c r="Z24" s="33" t="s">
        <v>35</v>
      </c>
      <c r="AA24" s="16" t="s">
        <v>13</v>
      </c>
      <c r="AB24" s="16" t="s">
        <v>22</v>
      </c>
      <c r="AC24" s="16" t="s">
        <v>23</v>
      </c>
      <c r="AD24" s="16" t="s">
        <v>24</v>
      </c>
      <c r="AE24" s="16" t="s">
        <v>25</v>
      </c>
      <c r="AF24" s="16" t="s">
        <v>26</v>
      </c>
      <c r="AG24" s="16" t="s">
        <v>27</v>
      </c>
      <c r="AH24" s="16"/>
      <c r="AI24" s="16" t="s">
        <v>36</v>
      </c>
      <c r="AJ24" s="16" t="s">
        <v>13</v>
      </c>
      <c r="AK24" s="16" t="s">
        <v>22</v>
      </c>
      <c r="AL24" s="16" t="s">
        <v>23</v>
      </c>
      <c r="AM24" s="16" t="s">
        <v>24</v>
      </c>
      <c r="AN24" s="16" t="s">
        <v>25</v>
      </c>
      <c r="AO24" s="16" t="s">
        <v>26</v>
      </c>
      <c r="AP24" s="16" t="s">
        <v>27</v>
      </c>
    </row>
    <row r="25" spans="1:44" x14ac:dyDescent="0.25">
      <c r="A25" s="5" t="s">
        <v>15</v>
      </c>
      <c r="B25" s="23">
        <v>3.5</v>
      </c>
      <c r="C25" s="13">
        <v>3.5</v>
      </c>
      <c r="I25" s="18" t="s">
        <v>40</v>
      </c>
      <c r="J25" s="19">
        <v>400</v>
      </c>
      <c r="K25" s="19">
        <v>100</v>
      </c>
      <c r="L25" s="19">
        <v>125</v>
      </c>
      <c r="M25" s="19">
        <v>1.3024377</v>
      </c>
      <c r="N25" s="27">
        <v>1.1000000000000001</v>
      </c>
      <c r="O25" s="40">
        <f>SUM(AA25:AG25)</f>
        <v>0.52249423449877963</v>
      </c>
      <c r="P25" s="40">
        <f>SUM(AJ25:AP25)</f>
        <v>0.95334840106691654</v>
      </c>
      <c r="Q25" s="41">
        <f>O25*T25</f>
        <v>10.449884689975592</v>
      </c>
      <c r="R25" s="41">
        <f>P25*T25</f>
        <v>19.066968021338329</v>
      </c>
      <c r="S25" s="20"/>
      <c r="T25" s="30">
        <f>1000000/(J25*L25)</f>
        <v>20</v>
      </c>
      <c r="U25" s="31">
        <f>M25</f>
        <v>1.3024377</v>
      </c>
      <c r="V25" s="32">
        <v>0.25982730000000004</v>
      </c>
      <c r="W25" s="31">
        <f>(((U25+V25)/$B$28)*1000)*N25</f>
        <v>1909.4349999999999</v>
      </c>
      <c r="X25" s="31">
        <f>(W25/$B$29)/60</f>
        <v>4.0122856568136758</v>
      </c>
      <c r="Y25" s="32"/>
      <c r="Z25" s="30"/>
      <c r="AA25" s="19">
        <f>(X25/60)*$B$25*$B$24</f>
        <v>1.8958049728444622E-2</v>
      </c>
      <c r="AB25" s="19">
        <f>(X25/60)*$B$6</f>
        <v>8.0245713136273517E-2</v>
      </c>
      <c r="AC25" s="19">
        <f>(($B$10)/(30*8*60))*X25</f>
        <v>8.3589284516951579E-2</v>
      </c>
      <c r="AD25" s="19">
        <f>(((X25/60)/$B$15)*$B$17)+(((X25/60)/$B$16)*$B$18)</f>
        <v>4.6809999329492889E-3</v>
      </c>
      <c r="AE25" s="19">
        <f>$B$13/$B$12</f>
        <v>8.5000000000000006E-2</v>
      </c>
      <c r="AF25" s="19">
        <f>$B$14/(((8*60)/X25)*$B$21*$B$20)</f>
        <v>5.4654532184160658E-2</v>
      </c>
      <c r="AG25" s="19">
        <f>U25*$B$8</f>
        <v>0.195365655</v>
      </c>
      <c r="AH25" s="19"/>
      <c r="AI25" s="19"/>
      <c r="AJ25" s="19">
        <f>(X25/60)*$C$25*$C$24</f>
        <v>1.8958049728444622E-2</v>
      </c>
      <c r="AK25" s="19">
        <f>(X25/60)*$C$6</f>
        <v>0.12036856970441029</v>
      </c>
      <c r="AL25" s="19">
        <f>(($C$10)/(30*8*60))*X25</f>
        <v>8.3589284516951579E-2</v>
      </c>
      <c r="AM25" s="19">
        <f>(((X25/60)/$C$15)*$C$17)+(((X25/60)/$C$16)*$C$18)</f>
        <v>4.6809999329492889E-3</v>
      </c>
      <c r="AN25" s="19">
        <f>$C$13/$C$12</f>
        <v>8.5000000000000006E-2</v>
      </c>
      <c r="AO25" s="19">
        <f>$C$14/(((8*60)/X25)*$C$21*$C$20)</f>
        <v>5.4654532184160658E-2</v>
      </c>
      <c r="AP25" s="21">
        <f>U25*$C$8</f>
        <v>0.58609696500000008</v>
      </c>
    </row>
    <row r="26" spans="1:44" x14ac:dyDescent="0.25">
      <c r="I26" s="13" t="s">
        <v>45</v>
      </c>
      <c r="J26" s="13">
        <v>200</v>
      </c>
      <c r="K26" s="13">
        <v>200</v>
      </c>
      <c r="L26" s="13">
        <v>160</v>
      </c>
      <c r="M26" s="35">
        <v>1.9</v>
      </c>
      <c r="N26" s="38">
        <v>1.1000000000000001</v>
      </c>
      <c r="O26" s="42">
        <f t="shared" ref="O26:O47" si="22">SUM(AA26:AG26)</f>
        <v>0.70321904153416759</v>
      </c>
      <c r="P26" s="42">
        <f t="shared" ref="P26:P47" si="23">SUM(AJ26:AP26)</f>
        <v>1.3284363968621651</v>
      </c>
      <c r="Q26" s="43">
        <f t="shared" ref="Q26:Q47" si="24">O26*T26</f>
        <v>21.975595047942736</v>
      </c>
      <c r="R26" s="43">
        <f t="shared" ref="R26:R47" si="25">P26*T26</f>
        <v>41.51363740194266</v>
      </c>
      <c r="T26">
        <f t="shared" ref="T26:T47" si="26">1000000/(J26*L26)</f>
        <v>31.25</v>
      </c>
      <c r="U26">
        <f t="shared" ref="U26:U47" si="27">M26</f>
        <v>1.9</v>
      </c>
      <c r="V26" s="13">
        <v>0.25</v>
      </c>
      <c r="W26">
        <f t="shared" ref="W26:W47" si="28">(((U26+V26)/$B$28)*1000)*N26</f>
        <v>2627.7777777777778</v>
      </c>
      <c r="X26">
        <f t="shared" ref="X26:X47" si="29">(W26/$B$29)/60</f>
        <v>5.5217355327997515</v>
      </c>
      <c r="AA26">
        <f t="shared" ref="AA26:AA47" si="30">(X26/60)*$B$25*$B$24</f>
        <v>2.6090200392478825E-2</v>
      </c>
      <c r="AB26">
        <f t="shared" ref="AB26:AB47" si="31">(X26/60)*$B$6</f>
        <v>0.11043471065599501</v>
      </c>
      <c r="AC26">
        <f t="shared" ref="AC26:AC47" si="32">(($B$10)/(30*8*60))*X26</f>
        <v>0.11503615693332815</v>
      </c>
      <c r="AD26">
        <f t="shared" ref="AD26:AD47" si="33">(((X26/60)/$B$15)*$B$17)+(((X26/60)/$B$16)*$B$18)</f>
        <v>6.442024788266376E-3</v>
      </c>
      <c r="AE26">
        <f t="shared" ref="AE26:AE47" si="34">$B$13/$B$12</f>
        <v>8.5000000000000006E-2</v>
      </c>
      <c r="AF26">
        <f t="shared" ref="AF26:AF47" si="35">$B$14/(((8*60)/X26)*$B$21*$B$20)</f>
        <v>7.5215948764099191E-2</v>
      </c>
      <c r="AG26">
        <f t="shared" ref="AG26:AG47" si="36">U26*$B$8</f>
        <v>0.28499999999999998</v>
      </c>
      <c r="AJ26">
        <f t="shared" ref="AJ26:AJ47" si="37">(X26/60)*$C$25*$C$24</f>
        <v>2.6090200392478825E-2</v>
      </c>
      <c r="AK26">
        <f t="shared" ref="AK26:AK47" si="38">(X26/60)*$C$6</f>
        <v>0.16565206598399254</v>
      </c>
      <c r="AL26">
        <f t="shared" ref="AL26:AL47" si="39">(($C$10)/(30*8*60))*X26</f>
        <v>0.11503615693332815</v>
      </c>
      <c r="AM26">
        <f t="shared" ref="AM26:AM47" si="40">(((X26/60)/$C$15)*$C$17)+(((X26/60)/$C$16)*$C$18)</f>
        <v>6.442024788266376E-3</v>
      </c>
      <c r="AN26">
        <f t="shared" ref="AN26:AN47" si="41">$C$13/$C$12</f>
        <v>8.5000000000000006E-2</v>
      </c>
      <c r="AO26">
        <f t="shared" ref="AO26:AO47" si="42">$C$14/(((8*60)/X26)*$C$21*$C$20)</f>
        <v>7.5215948764099191E-2</v>
      </c>
      <c r="AP26">
        <f t="shared" ref="AP26:AP47" si="43">U26*$C$8</f>
        <v>0.85499999999999998</v>
      </c>
    </row>
    <row r="27" spans="1:44" x14ac:dyDescent="0.25">
      <c r="I27" s="13"/>
      <c r="J27" s="13"/>
      <c r="K27" s="13"/>
      <c r="L27" s="13"/>
      <c r="M27" s="36"/>
      <c r="N27" s="39"/>
      <c r="O27" s="42" t="e">
        <f t="shared" si="22"/>
        <v>#DIV/0!</v>
      </c>
      <c r="P27" s="42" t="e">
        <f t="shared" si="23"/>
        <v>#DIV/0!</v>
      </c>
      <c r="Q27" s="43" t="e">
        <f t="shared" si="24"/>
        <v>#DIV/0!</v>
      </c>
      <c r="R27" s="43" t="e">
        <f t="shared" si="25"/>
        <v>#DIV/0!</v>
      </c>
      <c r="T27" t="e">
        <f t="shared" si="26"/>
        <v>#DIV/0!</v>
      </c>
      <c r="U27">
        <f t="shared" si="27"/>
        <v>0</v>
      </c>
      <c r="V27" s="13"/>
      <c r="W27">
        <f t="shared" si="28"/>
        <v>0</v>
      </c>
      <c r="X27">
        <f t="shared" si="29"/>
        <v>0</v>
      </c>
      <c r="AA27">
        <f t="shared" si="30"/>
        <v>0</v>
      </c>
      <c r="AB27">
        <f t="shared" si="31"/>
        <v>0</v>
      </c>
      <c r="AC27">
        <f t="shared" si="32"/>
        <v>0</v>
      </c>
      <c r="AD27">
        <f t="shared" si="33"/>
        <v>0</v>
      </c>
      <c r="AE27">
        <f t="shared" si="34"/>
        <v>8.5000000000000006E-2</v>
      </c>
      <c r="AF27" t="e">
        <f t="shared" si="35"/>
        <v>#DIV/0!</v>
      </c>
      <c r="AG27">
        <f t="shared" si="36"/>
        <v>0</v>
      </c>
      <c r="AJ27">
        <f t="shared" si="37"/>
        <v>0</v>
      </c>
      <c r="AK27">
        <f t="shared" si="38"/>
        <v>0</v>
      </c>
      <c r="AL27">
        <f t="shared" si="39"/>
        <v>0</v>
      </c>
      <c r="AM27">
        <f t="shared" si="40"/>
        <v>0</v>
      </c>
      <c r="AN27">
        <f t="shared" si="41"/>
        <v>8.5000000000000006E-2</v>
      </c>
      <c r="AO27" t="e">
        <f t="shared" si="42"/>
        <v>#DIV/0!</v>
      </c>
      <c r="AP27">
        <f t="shared" si="43"/>
        <v>0</v>
      </c>
    </row>
    <row r="28" spans="1:44" x14ac:dyDescent="0.25">
      <c r="A28" s="5" t="s">
        <v>43</v>
      </c>
      <c r="B28" s="13">
        <v>0.9</v>
      </c>
      <c r="I28" s="13"/>
      <c r="J28" s="13"/>
      <c r="K28" s="13"/>
      <c r="L28" s="13"/>
      <c r="M28" s="36"/>
      <c r="N28" s="39"/>
      <c r="O28" s="42" t="e">
        <f t="shared" si="22"/>
        <v>#DIV/0!</v>
      </c>
      <c r="P28" s="42" t="e">
        <f t="shared" si="23"/>
        <v>#DIV/0!</v>
      </c>
      <c r="Q28" s="43" t="e">
        <f t="shared" si="24"/>
        <v>#DIV/0!</v>
      </c>
      <c r="R28" s="43" t="e">
        <f t="shared" si="25"/>
        <v>#DIV/0!</v>
      </c>
      <c r="T28" t="e">
        <f t="shared" si="26"/>
        <v>#DIV/0!</v>
      </c>
      <c r="U28">
        <f t="shared" si="27"/>
        <v>0</v>
      </c>
      <c r="V28" s="13"/>
      <c r="W28">
        <f t="shared" si="28"/>
        <v>0</v>
      </c>
      <c r="X28">
        <f t="shared" si="29"/>
        <v>0</v>
      </c>
      <c r="AA28">
        <f t="shared" si="30"/>
        <v>0</v>
      </c>
      <c r="AB28">
        <f t="shared" si="31"/>
        <v>0</v>
      </c>
      <c r="AC28">
        <f t="shared" si="32"/>
        <v>0</v>
      </c>
      <c r="AD28">
        <f t="shared" si="33"/>
        <v>0</v>
      </c>
      <c r="AE28">
        <f t="shared" si="34"/>
        <v>8.5000000000000006E-2</v>
      </c>
      <c r="AF28" t="e">
        <f t="shared" si="35"/>
        <v>#DIV/0!</v>
      </c>
      <c r="AG28">
        <f t="shared" si="36"/>
        <v>0</v>
      </c>
      <c r="AJ28">
        <f t="shared" si="37"/>
        <v>0</v>
      </c>
      <c r="AK28">
        <f t="shared" si="38"/>
        <v>0</v>
      </c>
      <c r="AL28">
        <f t="shared" si="39"/>
        <v>0</v>
      </c>
      <c r="AM28">
        <f t="shared" si="40"/>
        <v>0</v>
      </c>
      <c r="AN28">
        <f t="shared" si="41"/>
        <v>8.5000000000000006E-2</v>
      </c>
      <c r="AO28" t="e">
        <f t="shared" si="42"/>
        <v>#DIV/0!</v>
      </c>
      <c r="AP28">
        <f t="shared" si="43"/>
        <v>0</v>
      </c>
    </row>
    <row r="29" spans="1:44" x14ac:dyDescent="0.25">
      <c r="A29" s="5" t="s">
        <v>44</v>
      </c>
      <c r="B29">
        <v>7.9316178828452042</v>
      </c>
      <c r="I29" s="13"/>
      <c r="J29" s="13"/>
      <c r="K29" s="13"/>
      <c r="L29" s="13"/>
      <c r="M29" s="36"/>
      <c r="N29" s="39"/>
      <c r="O29" s="42" t="e">
        <f t="shared" si="22"/>
        <v>#DIV/0!</v>
      </c>
      <c r="P29" s="42" t="e">
        <f t="shared" si="23"/>
        <v>#DIV/0!</v>
      </c>
      <c r="Q29" s="43" t="e">
        <f t="shared" si="24"/>
        <v>#DIV/0!</v>
      </c>
      <c r="R29" s="43" t="e">
        <f t="shared" si="25"/>
        <v>#DIV/0!</v>
      </c>
      <c r="T29" t="e">
        <f t="shared" si="26"/>
        <v>#DIV/0!</v>
      </c>
      <c r="U29">
        <f t="shared" si="27"/>
        <v>0</v>
      </c>
      <c r="V29" s="13"/>
      <c r="W29">
        <f t="shared" si="28"/>
        <v>0</v>
      </c>
      <c r="X29">
        <f t="shared" si="29"/>
        <v>0</v>
      </c>
      <c r="AA29">
        <f t="shared" si="30"/>
        <v>0</v>
      </c>
      <c r="AB29">
        <f t="shared" si="31"/>
        <v>0</v>
      </c>
      <c r="AC29">
        <f t="shared" si="32"/>
        <v>0</v>
      </c>
      <c r="AD29">
        <f t="shared" si="33"/>
        <v>0</v>
      </c>
      <c r="AE29">
        <f t="shared" si="34"/>
        <v>8.5000000000000006E-2</v>
      </c>
      <c r="AF29" t="e">
        <f t="shared" si="35"/>
        <v>#DIV/0!</v>
      </c>
      <c r="AG29">
        <f t="shared" si="36"/>
        <v>0</v>
      </c>
      <c r="AJ29">
        <f t="shared" si="37"/>
        <v>0</v>
      </c>
      <c r="AK29">
        <f t="shared" si="38"/>
        <v>0</v>
      </c>
      <c r="AL29">
        <f t="shared" si="39"/>
        <v>0</v>
      </c>
      <c r="AM29">
        <f t="shared" si="40"/>
        <v>0</v>
      </c>
      <c r="AN29">
        <f t="shared" si="41"/>
        <v>8.5000000000000006E-2</v>
      </c>
      <c r="AO29" t="e">
        <f t="shared" si="42"/>
        <v>#DIV/0!</v>
      </c>
      <c r="AP29">
        <f t="shared" si="43"/>
        <v>0</v>
      </c>
    </row>
    <row r="30" spans="1:44" x14ac:dyDescent="0.25">
      <c r="I30" s="13"/>
      <c r="J30" s="13"/>
      <c r="K30" s="13"/>
      <c r="L30" s="13"/>
      <c r="M30" s="36"/>
      <c r="N30" s="39"/>
      <c r="O30" s="42" t="e">
        <f t="shared" si="22"/>
        <v>#DIV/0!</v>
      </c>
      <c r="P30" s="42" t="e">
        <f t="shared" si="23"/>
        <v>#DIV/0!</v>
      </c>
      <c r="Q30" s="43" t="e">
        <f t="shared" si="24"/>
        <v>#DIV/0!</v>
      </c>
      <c r="R30" s="43" t="e">
        <f t="shared" si="25"/>
        <v>#DIV/0!</v>
      </c>
      <c r="T30" t="e">
        <f t="shared" si="26"/>
        <v>#DIV/0!</v>
      </c>
      <c r="U30">
        <f t="shared" si="27"/>
        <v>0</v>
      </c>
      <c r="V30" s="13"/>
      <c r="W30">
        <f t="shared" si="28"/>
        <v>0</v>
      </c>
      <c r="X30">
        <f t="shared" si="29"/>
        <v>0</v>
      </c>
      <c r="AA30">
        <f t="shared" si="30"/>
        <v>0</v>
      </c>
      <c r="AB30">
        <f t="shared" si="31"/>
        <v>0</v>
      </c>
      <c r="AC30">
        <f t="shared" si="32"/>
        <v>0</v>
      </c>
      <c r="AD30">
        <f t="shared" si="33"/>
        <v>0</v>
      </c>
      <c r="AE30">
        <f t="shared" si="34"/>
        <v>8.5000000000000006E-2</v>
      </c>
      <c r="AF30" t="e">
        <f t="shared" si="35"/>
        <v>#DIV/0!</v>
      </c>
      <c r="AG30">
        <f t="shared" si="36"/>
        <v>0</v>
      </c>
      <c r="AJ30">
        <f t="shared" si="37"/>
        <v>0</v>
      </c>
      <c r="AK30">
        <f t="shared" si="38"/>
        <v>0</v>
      </c>
      <c r="AL30">
        <f t="shared" si="39"/>
        <v>0</v>
      </c>
      <c r="AM30">
        <f t="shared" si="40"/>
        <v>0</v>
      </c>
      <c r="AN30">
        <f t="shared" si="41"/>
        <v>8.5000000000000006E-2</v>
      </c>
      <c r="AO30" t="e">
        <f t="shared" si="42"/>
        <v>#DIV/0!</v>
      </c>
      <c r="AP30">
        <f t="shared" si="43"/>
        <v>0</v>
      </c>
    </row>
    <row r="31" spans="1:44" x14ac:dyDescent="0.25">
      <c r="I31" s="13"/>
      <c r="J31" s="13"/>
      <c r="K31" s="13"/>
      <c r="L31" s="13"/>
      <c r="M31" s="36"/>
      <c r="N31" s="39"/>
      <c r="O31" s="42" t="e">
        <f t="shared" si="22"/>
        <v>#DIV/0!</v>
      </c>
      <c r="P31" s="42" t="e">
        <f t="shared" si="23"/>
        <v>#DIV/0!</v>
      </c>
      <c r="Q31" s="43" t="e">
        <f t="shared" si="24"/>
        <v>#DIV/0!</v>
      </c>
      <c r="R31" s="43" t="e">
        <f t="shared" si="25"/>
        <v>#DIV/0!</v>
      </c>
      <c r="T31" t="e">
        <f t="shared" si="26"/>
        <v>#DIV/0!</v>
      </c>
      <c r="U31">
        <f t="shared" si="27"/>
        <v>0</v>
      </c>
      <c r="V31" s="13"/>
      <c r="W31">
        <f t="shared" si="28"/>
        <v>0</v>
      </c>
      <c r="X31">
        <f t="shared" si="29"/>
        <v>0</v>
      </c>
      <c r="AA31">
        <f t="shared" si="30"/>
        <v>0</v>
      </c>
      <c r="AB31">
        <f t="shared" si="31"/>
        <v>0</v>
      </c>
      <c r="AC31">
        <f t="shared" si="32"/>
        <v>0</v>
      </c>
      <c r="AD31">
        <f t="shared" si="33"/>
        <v>0</v>
      </c>
      <c r="AE31">
        <f t="shared" si="34"/>
        <v>8.5000000000000006E-2</v>
      </c>
      <c r="AF31" t="e">
        <f t="shared" si="35"/>
        <v>#DIV/0!</v>
      </c>
      <c r="AG31">
        <f t="shared" si="36"/>
        <v>0</v>
      </c>
      <c r="AJ31">
        <f t="shared" si="37"/>
        <v>0</v>
      </c>
      <c r="AK31">
        <f t="shared" si="38"/>
        <v>0</v>
      </c>
      <c r="AL31">
        <f t="shared" si="39"/>
        <v>0</v>
      </c>
      <c r="AM31">
        <f t="shared" si="40"/>
        <v>0</v>
      </c>
      <c r="AN31">
        <f t="shared" si="41"/>
        <v>8.5000000000000006E-2</v>
      </c>
      <c r="AO31" t="e">
        <f t="shared" si="42"/>
        <v>#DIV/0!</v>
      </c>
      <c r="AP31">
        <f t="shared" si="43"/>
        <v>0</v>
      </c>
    </row>
    <row r="32" spans="1:44" x14ac:dyDescent="0.25">
      <c r="I32" s="13"/>
      <c r="J32" s="13"/>
      <c r="K32" s="13"/>
      <c r="L32" s="13"/>
      <c r="M32" s="36"/>
      <c r="N32" s="39"/>
      <c r="O32" s="42" t="e">
        <f t="shared" si="22"/>
        <v>#DIV/0!</v>
      </c>
      <c r="P32" s="42" t="e">
        <f t="shared" si="23"/>
        <v>#DIV/0!</v>
      </c>
      <c r="Q32" s="43" t="e">
        <f t="shared" si="24"/>
        <v>#DIV/0!</v>
      </c>
      <c r="R32" s="43" t="e">
        <f t="shared" si="25"/>
        <v>#DIV/0!</v>
      </c>
      <c r="T32" t="e">
        <f t="shared" si="26"/>
        <v>#DIV/0!</v>
      </c>
      <c r="U32">
        <f t="shared" si="27"/>
        <v>0</v>
      </c>
      <c r="V32" s="13"/>
      <c r="W32">
        <f t="shared" si="28"/>
        <v>0</v>
      </c>
      <c r="X32">
        <f t="shared" si="29"/>
        <v>0</v>
      </c>
      <c r="AA32">
        <f t="shared" si="30"/>
        <v>0</v>
      </c>
      <c r="AB32">
        <f t="shared" si="31"/>
        <v>0</v>
      </c>
      <c r="AC32">
        <f t="shared" si="32"/>
        <v>0</v>
      </c>
      <c r="AD32">
        <f t="shared" si="33"/>
        <v>0</v>
      </c>
      <c r="AE32">
        <f t="shared" si="34"/>
        <v>8.5000000000000006E-2</v>
      </c>
      <c r="AF32" t="e">
        <f t="shared" si="35"/>
        <v>#DIV/0!</v>
      </c>
      <c r="AG32">
        <f t="shared" si="36"/>
        <v>0</v>
      </c>
      <c r="AJ32">
        <f t="shared" si="37"/>
        <v>0</v>
      </c>
      <c r="AK32">
        <f t="shared" si="38"/>
        <v>0</v>
      </c>
      <c r="AL32">
        <f t="shared" si="39"/>
        <v>0</v>
      </c>
      <c r="AM32">
        <f t="shared" si="40"/>
        <v>0</v>
      </c>
      <c r="AN32">
        <f t="shared" si="41"/>
        <v>8.5000000000000006E-2</v>
      </c>
      <c r="AO32" t="e">
        <f t="shared" si="42"/>
        <v>#DIV/0!</v>
      </c>
      <c r="AP32">
        <f t="shared" si="43"/>
        <v>0</v>
      </c>
    </row>
    <row r="33" spans="9:42" x14ac:dyDescent="0.25">
      <c r="I33" s="13"/>
      <c r="J33" s="13"/>
      <c r="K33" s="13"/>
      <c r="L33" s="13"/>
      <c r="M33" s="36"/>
      <c r="N33" s="39"/>
      <c r="O33" s="42" t="e">
        <f t="shared" si="22"/>
        <v>#DIV/0!</v>
      </c>
      <c r="P33" s="42" t="e">
        <f t="shared" si="23"/>
        <v>#DIV/0!</v>
      </c>
      <c r="Q33" s="43" t="e">
        <f t="shared" si="24"/>
        <v>#DIV/0!</v>
      </c>
      <c r="R33" s="43" t="e">
        <f t="shared" si="25"/>
        <v>#DIV/0!</v>
      </c>
      <c r="T33" t="e">
        <f t="shared" si="26"/>
        <v>#DIV/0!</v>
      </c>
      <c r="U33">
        <f t="shared" si="27"/>
        <v>0</v>
      </c>
      <c r="V33" s="13"/>
      <c r="W33">
        <f t="shared" si="28"/>
        <v>0</v>
      </c>
      <c r="X33">
        <f t="shared" si="29"/>
        <v>0</v>
      </c>
      <c r="AA33">
        <f t="shared" si="30"/>
        <v>0</v>
      </c>
      <c r="AB33">
        <f t="shared" si="31"/>
        <v>0</v>
      </c>
      <c r="AC33">
        <f t="shared" si="32"/>
        <v>0</v>
      </c>
      <c r="AD33">
        <f t="shared" si="33"/>
        <v>0</v>
      </c>
      <c r="AE33">
        <f t="shared" si="34"/>
        <v>8.5000000000000006E-2</v>
      </c>
      <c r="AF33" t="e">
        <f t="shared" si="35"/>
        <v>#DIV/0!</v>
      </c>
      <c r="AG33">
        <f t="shared" si="36"/>
        <v>0</v>
      </c>
      <c r="AJ33">
        <f t="shared" si="37"/>
        <v>0</v>
      </c>
      <c r="AK33">
        <f t="shared" si="38"/>
        <v>0</v>
      </c>
      <c r="AL33">
        <f t="shared" si="39"/>
        <v>0</v>
      </c>
      <c r="AM33">
        <f t="shared" si="40"/>
        <v>0</v>
      </c>
      <c r="AN33">
        <f t="shared" si="41"/>
        <v>8.5000000000000006E-2</v>
      </c>
      <c r="AO33" t="e">
        <f t="shared" si="42"/>
        <v>#DIV/0!</v>
      </c>
      <c r="AP33">
        <f t="shared" si="43"/>
        <v>0</v>
      </c>
    </row>
    <row r="34" spans="9:42" x14ac:dyDescent="0.25">
      <c r="I34" s="13"/>
      <c r="J34" s="13"/>
      <c r="K34" s="13"/>
      <c r="L34" s="13"/>
      <c r="M34" s="36"/>
      <c r="N34" s="39"/>
      <c r="O34" s="42" t="e">
        <f t="shared" si="22"/>
        <v>#DIV/0!</v>
      </c>
      <c r="P34" s="42" t="e">
        <f t="shared" si="23"/>
        <v>#DIV/0!</v>
      </c>
      <c r="Q34" s="43" t="e">
        <f t="shared" si="24"/>
        <v>#DIV/0!</v>
      </c>
      <c r="R34" s="43" t="e">
        <f t="shared" si="25"/>
        <v>#DIV/0!</v>
      </c>
      <c r="T34" t="e">
        <f t="shared" si="26"/>
        <v>#DIV/0!</v>
      </c>
      <c r="U34">
        <f t="shared" si="27"/>
        <v>0</v>
      </c>
      <c r="V34" s="13"/>
      <c r="W34">
        <f t="shared" si="28"/>
        <v>0</v>
      </c>
      <c r="X34">
        <f t="shared" si="29"/>
        <v>0</v>
      </c>
      <c r="AA34">
        <f t="shared" si="30"/>
        <v>0</v>
      </c>
      <c r="AB34">
        <f t="shared" si="31"/>
        <v>0</v>
      </c>
      <c r="AC34">
        <f t="shared" si="32"/>
        <v>0</v>
      </c>
      <c r="AD34">
        <f t="shared" si="33"/>
        <v>0</v>
      </c>
      <c r="AE34">
        <f t="shared" si="34"/>
        <v>8.5000000000000006E-2</v>
      </c>
      <c r="AF34" t="e">
        <f t="shared" si="35"/>
        <v>#DIV/0!</v>
      </c>
      <c r="AG34">
        <f t="shared" si="36"/>
        <v>0</v>
      </c>
      <c r="AJ34">
        <f t="shared" si="37"/>
        <v>0</v>
      </c>
      <c r="AK34">
        <f t="shared" si="38"/>
        <v>0</v>
      </c>
      <c r="AL34">
        <f t="shared" si="39"/>
        <v>0</v>
      </c>
      <c r="AM34">
        <f t="shared" si="40"/>
        <v>0</v>
      </c>
      <c r="AN34">
        <f t="shared" si="41"/>
        <v>8.5000000000000006E-2</v>
      </c>
      <c r="AO34" t="e">
        <f t="shared" si="42"/>
        <v>#DIV/0!</v>
      </c>
      <c r="AP34">
        <f t="shared" si="43"/>
        <v>0</v>
      </c>
    </row>
    <row r="35" spans="9:42" x14ac:dyDescent="0.25">
      <c r="I35" s="13"/>
      <c r="J35" s="13"/>
      <c r="K35" s="13"/>
      <c r="L35" s="13"/>
      <c r="M35" s="36"/>
      <c r="N35" s="39"/>
      <c r="O35" s="42" t="e">
        <f t="shared" si="22"/>
        <v>#DIV/0!</v>
      </c>
      <c r="P35" s="42" t="e">
        <f t="shared" si="23"/>
        <v>#DIV/0!</v>
      </c>
      <c r="Q35" s="43" t="e">
        <f t="shared" si="24"/>
        <v>#DIV/0!</v>
      </c>
      <c r="R35" s="43" t="e">
        <f t="shared" si="25"/>
        <v>#DIV/0!</v>
      </c>
      <c r="T35" t="e">
        <f t="shared" si="26"/>
        <v>#DIV/0!</v>
      </c>
      <c r="U35">
        <f t="shared" si="27"/>
        <v>0</v>
      </c>
      <c r="V35" s="13"/>
      <c r="W35">
        <f t="shared" si="28"/>
        <v>0</v>
      </c>
      <c r="X35">
        <f t="shared" si="29"/>
        <v>0</v>
      </c>
      <c r="AA35">
        <f t="shared" si="30"/>
        <v>0</v>
      </c>
      <c r="AB35">
        <f t="shared" si="31"/>
        <v>0</v>
      </c>
      <c r="AC35">
        <f t="shared" si="32"/>
        <v>0</v>
      </c>
      <c r="AD35">
        <f t="shared" si="33"/>
        <v>0</v>
      </c>
      <c r="AE35">
        <f t="shared" si="34"/>
        <v>8.5000000000000006E-2</v>
      </c>
      <c r="AF35" t="e">
        <f t="shared" si="35"/>
        <v>#DIV/0!</v>
      </c>
      <c r="AG35">
        <f t="shared" si="36"/>
        <v>0</v>
      </c>
      <c r="AJ35">
        <f t="shared" si="37"/>
        <v>0</v>
      </c>
      <c r="AK35">
        <f t="shared" si="38"/>
        <v>0</v>
      </c>
      <c r="AL35">
        <f t="shared" si="39"/>
        <v>0</v>
      </c>
      <c r="AM35">
        <f t="shared" si="40"/>
        <v>0</v>
      </c>
      <c r="AN35">
        <f t="shared" si="41"/>
        <v>8.5000000000000006E-2</v>
      </c>
      <c r="AO35" t="e">
        <f t="shared" si="42"/>
        <v>#DIV/0!</v>
      </c>
      <c r="AP35">
        <f t="shared" si="43"/>
        <v>0</v>
      </c>
    </row>
    <row r="36" spans="9:42" x14ac:dyDescent="0.25">
      <c r="I36" s="13"/>
      <c r="J36" s="13"/>
      <c r="K36" s="13"/>
      <c r="L36" s="13"/>
      <c r="M36" s="36"/>
      <c r="N36" s="39"/>
      <c r="O36" s="42" t="e">
        <f t="shared" si="22"/>
        <v>#DIV/0!</v>
      </c>
      <c r="P36" s="42" t="e">
        <f t="shared" si="23"/>
        <v>#DIV/0!</v>
      </c>
      <c r="Q36" s="43" t="e">
        <f t="shared" si="24"/>
        <v>#DIV/0!</v>
      </c>
      <c r="R36" s="43" t="e">
        <f t="shared" si="25"/>
        <v>#DIV/0!</v>
      </c>
      <c r="T36" t="e">
        <f t="shared" si="26"/>
        <v>#DIV/0!</v>
      </c>
      <c r="U36">
        <f t="shared" si="27"/>
        <v>0</v>
      </c>
      <c r="V36" s="13"/>
      <c r="W36">
        <f t="shared" si="28"/>
        <v>0</v>
      </c>
      <c r="X36">
        <f t="shared" si="29"/>
        <v>0</v>
      </c>
      <c r="AA36">
        <f t="shared" si="30"/>
        <v>0</v>
      </c>
      <c r="AB36">
        <f t="shared" si="31"/>
        <v>0</v>
      </c>
      <c r="AC36">
        <f t="shared" si="32"/>
        <v>0</v>
      </c>
      <c r="AD36">
        <f t="shared" si="33"/>
        <v>0</v>
      </c>
      <c r="AE36">
        <f t="shared" si="34"/>
        <v>8.5000000000000006E-2</v>
      </c>
      <c r="AF36" t="e">
        <f t="shared" si="35"/>
        <v>#DIV/0!</v>
      </c>
      <c r="AG36">
        <f t="shared" si="36"/>
        <v>0</v>
      </c>
      <c r="AJ36">
        <f t="shared" si="37"/>
        <v>0</v>
      </c>
      <c r="AK36">
        <f t="shared" si="38"/>
        <v>0</v>
      </c>
      <c r="AL36">
        <f t="shared" si="39"/>
        <v>0</v>
      </c>
      <c r="AM36">
        <f t="shared" si="40"/>
        <v>0</v>
      </c>
      <c r="AN36">
        <f t="shared" si="41"/>
        <v>8.5000000000000006E-2</v>
      </c>
      <c r="AO36" t="e">
        <f t="shared" si="42"/>
        <v>#DIV/0!</v>
      </c>
      <c r="AP36">
        <f t="shared" si="43"/>
        <v>0</v>
      </c>
    </row>
    <row r="37" spans="9:42" x14ac:dyDescent="0.25">
      <c r="I37" s="13"/>
      <c r="J37" s="13"/>
      <c r="K37" s="13"/>
      <c r="L37" s="13"/>
      <c r="M37" s="36"/>
      <c r="N37" s="39"/>
      <c r="O37" s="42" t="e">
        <f t="shared" si="22"/>
        <v>#DIV/0!</v>
      </c>
      <c r="P37" s="42" t="e">
        <f t="shared" si="23"/>
        <v>#DIV/0!</v>
      </c>
      <c r="Q37" s="43" t="e">
        <f t="shared" si="24"/>
        <v>#DIV/0!</v>
      </c>
      <c r="R37" s="43" t="e">
        <f t="shared" si="25"/>
        <v>#DIV/0!</v>
      </c>
      <c r="T37" t="e">
        <f t="shared" si="26"/>
        <v>#DIV/0!</v>
      </c>
      <c r="U37">
        <f t="shared" si="27"/>
        <v>0</v>
      </c>
      <c r="V37" s="13"/>
      <c r="W37">
        <f t="shared" si="28"/>
        <v>0</v>
      </c>
      <c r="X37">
        <f t="shared" si="29"/>
        <v>0</v>
      </c>
      <c r="AA37">
        <f t="shared" si="30"/>
        <v>0</v>
      </c>
      <c r="AB37">
        <f t="shared" si="31"/>
        <v>0</v>
      </c>
      <c r="AC37">
        <f t="shared" si="32"/>
        <v>0</v>
      </c>
      <c r="AD37">
        <f t="shared" si="33"/>
        <v>0</v>
      </c>
      <c r="AE37">
        <f t="shared" si="34"/>
        <v>8.5000000000000006E-2</v>
      </c>
      <c r="AF37" t="e">
        <f t="shared" si="35"/>
        <v>#DIV/0!</v>
      </c>
      <c r="AG37">
        <f t="shared" si="36"/>
        <v>0</v>
      </c>
      <c r="AJ37">
        <f t="shared" si="37"/>
        <v>0</v>
      </c>
      <c r="AK37">
        <f t="shared" si="38"/>
        <v>0</v>
      </c>
      <c r="AL37">
        <f t="shared" si="39"/>
        <v>0</v>
      </c>
      <c r="AM37">
        <f t="shared" si="40"/>
        <v>0</v>
      </c>
      <c r="AN37">
        <f t="shared" si="41"/>
        <v>8.5000000000000006E-2</v>
      </c>
      <c r="AO37" t="e">
        <f t="shared" si="42"/>
        <v>#DIV/0!</v>
      </c>
      <c r="AP37">
        <f t="shared" si="43"/>
        <v>0</v>
      </c>
    </row>
    <row r="38" spans="9:42" x14ac:dyDescent="0.25">
      <c r="I38" s="13"/>
      <c r="J38" s="13"/>
      <c r="K38" s="13"/>
      <c r="L38" s="13"/>
      <c r="M38" s="36"/>
      <c r="N38" s="39"/>
      <c r="O38" s="42" t="e">
        <f t="shared" si="22"/>
        <v>#DIV/0!</v>
      </c>
      <c r="P38" s="42" t="e">
        <f t="shared" si="23"/>
        <v>#DIV/0!</v>
      </c>
      <c r="Q38" s="43" t="e">
        <f t="shared" si="24"/>
        <v>#DIV/0!</v>
      </c>
      <c r="R38" s="43" t="e">
        <f t="shared" si="25"/>
        <v>#DIV/0!</v>
      </c>
      <c r="T38" t="e">
        <f t="shared" si="26"/>
        <v>#DIV/0!</v>
      </c>
      <c r="U38">
        <f t="shared" si="27"/>
        <v>0</v>
      </c>
      <c r="V38" s="13"/>
      <c r="W38">
        <f t="shared" si="28"/>
        <v>0</v>
      </c>
      <c r="X38">
        <f t="shared" si="29"/>
        <v>0</v>
      </c>
      <c r="AA38">
        <f t="shared" si="30"/>
        <v>0</v>
      </c>
      <c r="AB38">
        <f t="shared" si="31"/>
        <v>0</v>
      </c>
      <c r="AC38">
        <f t="shared" si="32"/>
        <v>0</v>
      </c>
      <c r="AD38">
        <f t="shared" si="33"/>
        <v>0</v>
      </c>
      <c r="AE38">
        <f t="shared" si="34"/>
        <v>8.5000000000000006E-2</v>
      </c>
      <c r="AF38" t="e">
        <f t="shared" si="35"/>
        <v>#DIV/0!</v>
      </c>
      <c r="AG38">
        <f t="shared" si="36"/>
        <v>0</v>
      </c>
      <c r="AJ38">
        <f t="shared" si="37"/>
        <v>0</v>
      </c>
      <c r="AK38">
        <f t="shared" si="38"/>
        <v>0</v>
      </c>
      <c r="AL38">
        <f t="shared" si="39"/>
        <v>0</v>
      </c>
      <c r="AM38">
        <f t="shared" si="40"/>
        <v>0</v>
      </c>
      <c r="AN38">
        <f t="shared" si="41"/>
        <v>8.5000000000000006E-2</v>
      </c>
      <c r="AO38" t="e">
        <f t="shared" si="42"/>
        <v>#DIV/0!</v>
      </c>
      <c r="AP38">
        <f t="shared" si="43"/>
        <v>0</v>
      </c>
    </row>
    <row r="39" spans="9:42" x14ac:dyDescent="0.25">
      <c r="I39" s="13"/>
      <c r="J39" s="13"/>
      <c r="K39" s="13"/>
      <c r="L39" s="13"/>
      <c r="M39" s="36"/>
      <c r="N39" s="39"/>
      <c r="O39" s="42" t="e">
        <f t="shared" si="22"/>
        <v>#DIV/0!</v>
      </c>
      <c r="P39" s="42" t="e">
        <f t="shared" si="23"/>
        <v>#DIV/0!</v>
      </c>
      <c r="Q39" s="43" t="e">
        <f t="shared" si="24"/>
        <v>#DIV/0!</v>
      </c>
      <c r="R39" s="43" t="e">
        <f t="shared" si="25"/>
        <v>#DIV/0!</v>
      </c>
      <c r="T39" t="e">
        <f t="shared" si="26"/>
        <v>#DIV/0!</v>
      </c>
      <c r="U39">
        <f t="shared" si="27"/>
        <v>0</v>
      </c>
      <c r="V39" s="13"/>
      <c r="W39">
        <f t="shared" si="28"/>
        <v>0</v>
      </c>
      <c r="X39">
        <f t="shared" si="29"/>
        <v>0</v>
      </c>
      <c r="AA39">
        <f t="shared" si="30"/>
        <v>0</v>
      </c>
      <c r="AB39">
        <f t="shared" si="31"/>
        <v>0</v>
      </c>
      <c r="AC39">
        <f t="shared" si="32"/>
        <v>0</v>
      </c>
      <c r="AD39">
        <f t="shared" si="33"/>
        <v>0</v>
      </c>
      <c r="AE39">
        <f t="shared" si="34"/>
        <v>8.5000000000000006E-2</v>
      </c>
      <c r="AF39" t="e">
        <f t="shared" si="35"/>
        <v>#DIV/0!</v>
      </c>
      <c r="AG39">
        <f t="shared" si="36"/>
        <v>0</v>
      </c>
      <c r="AJ39">
        <f t="shared" si="37"/>
        <v>0</v>
      </c>
      <c r="AK39">
        <f t="shared" si="38"/>
        <v>0</v>
      </c>
      <c r="AL39">
        <f t="shared" si="39"/>
        <v>0</v>
      </c>
      <c r="AM39">
        <f t="shared" si="40"/>
        <v>0</v>
      </c>
      <c r="AN39">
        <f t="shared" si="41"/>
        <v>8.5000000000000006E-2</v>
      </c>
      <c r="AO39" t="e">
        <f t="shared" si="42"/>
        <v>#DIV/0!</v>
      </c>
      <c r="AP39">
        <f t="shared" si="43"/>
        <v>0</v>
      </c>
    </row>
    <row r="40" spans="9:42" x14ac:dyDescent="0.25">
      <c r="I40" s="13"/>
      <c r="J40" s="13"/>
      <c r="K40" s="13"/>
      <c r="L40" s="13"/>
      <c r="M40" s="36"/>
      <c r="N40" s="39"/>
      <c r="O40" s="42" t="e">
        <f t="shared" si="22"/>
        <v>#DIV/0!</v>
      </c>
      <c r="P40" s="42" t="e">
        <f t="shared" si="23"/>
        <v>#DIV/0!</v>
      </c>
      <c r="Q40" s="43" t="e">
        <f t="shared" si="24"/>
        <v>#DIV/0!</v>
      </c>
      <c r="R40" s="43" t="e">
        <f t="shared" si="25"/>
        <v>#DIV/0!</v>
      </c>
      <c r="T40" t="e">
        <f t="shared" si="26"/>
        <v>#DIV/0!</v>
      </c>
      <c r="U40">
        <f t="shared" si="27"/>
        <v>0</v>
      </c>
      <c r="V40" s="13"/>
      <c r="W40">
        <f t="shared" si="28"/>
        <v>0</v>
      </c>
      <c r="X40">
        <f t="shared" si="29"/>
        <v>0</v>
      </c>
      <c r="AA40">
        <f t="shared" si="30"/>
        <v>0</v>
      </c>
      <c r="AB40">
        <f t="shared" si="31"/>
        <v>0</v>
      </c>
      <c r="AC40">
        <f t="shared" si="32"/>
        <v>0</v>
      </c>
      <c r="AD40">
        <f t="shared" si="33"/>
        <v>0</v>
      </c>
      <c r="AE40">
        <f t="shared" si="34"/>
        <v>8.5000000000000006E-2</v>
      </c>
      <c r="AF40" t="e">
        <f t="shared" si="35"/>
        <v>#DIV/0!</v>
      </c>
      <c r="AG40">
        <f t="shared" si="36"/>
        <v>0</v>
      </c>
      <c r="AJ40">
        <f t="shared" si="37"/>
        <v>0</v>
      </c>
      <c r="AK40">
        <f t="shared" si="38"/>
        <v>0</v>
      </c>
      <c r="AL40">
        <f t="shared" si="39"/>
        <v>0</v>
      </c>
      <c r="AM40">
        <f t="shared" si="40"/>
        <v>0</v>
      </c>
      <c r="AN40">
        <f t="shared" si="41"/>
        <v>8.5000000000000006E-2</v>
      </c>
      <c r="AO40" t="e">
        <f t="shared" si="42"/>
        <v>#DIV/0!</v>
      </c>
      <c r="AP40">
        <f t="shared" si="43"/>
        <v>0</v>
      </c>
    </row>
    <row r="41" spans="9:42" x14ac:dyDescent="0.25">
      <c r="I41" s="13"/>
      <c r="J41" s="13"/>
      <c r="K41" s="13"/>
      <c r="L41" s="13"/>
      <c r="M41" s="36"/>
      <c r="N41" s="39"/>
      <c r="O41" s="42" t="e">
        <f t="shared" si="22"/>
        <v>#DIV/0!</v>
      </c>
      <c r="P41" s="42" t="e">
        <f t="shared" si="23"/>
        <v>#DIV/0!</v>
      </c>
      <c r="Q41" s="43" t="e">
        <f t="shared" si="24"/>
        <v>#DIV/0!</v>
      </c>
      <c r="R41" s="43" t="e">
        <f t="shared" si="25"/>
        <v>#DIV/0!</v>
      </c>
      <c r="T41" t="e">
        <f t="shared" si="26"/>
        <v>#DIV/0!</v>
      </c>
      <c r="U41">
        <f t="shared" si="27"/>
        <v>0</v>
      </c>
      <c r="V41" s="13"/>
      <c r="W41">
        <f t="shared" si="28"/>
        <v>0</v>
      </c>
      <c r="X41">
        <f t="shared" si="29"/>
        <v>0</v>
      </c>
      <c r="AA41">
        <f t="shared" si="30"/>
        <v>0</v>
      </c>
      <c r="AB41">
        <f t="shared" si="31"/>
        <v>0</v>
      </c>
      <c r="AC41">
        <f t="shared" si="32"/>
        <v>0</v>
      </c>
      <c r="AD41">
        <f t="shared" si="33"/>
        <v>0</v>
      </c>
      <c r="AE41">
        <f t="shared" si="34"/>
        <v>8.5000000000000006E-2</v>
      </c>
      <c r="AF41" t="e">
        <f t="shared" si="35"/>
        <v>#DIV/0!</v>
      </c>
      <c r="AG41">
        <f t="shared" si="36"/>
        <v>0</v>
      </c>
      <c r="AJ41">
        <f t="shared" si="37"/>
        <v>0</v>
      </c>
      <c r="AK41">
        <f t="shared" si="38"/>
        <v>0</v>
      </c>
      <c r="AL41">
        <f t="shared" si="39"/>
        <v>0</v>
      </c>
      <c r="AM41">
        <f t="shared" si="40"/>
        <v>0</v>
      </c>
      <c r="AN41">
        <f t="shared" si="41"/>
        <v>8.5000000000000006E-2</v>
      </c>
      <c r="AO41" t="e">
        <f t="shared" si="42"/>
        <v>#DIV/0!</v>
      </c>
      <c r="AP41">
        <f t="shared" si="43"/>
        <v>0</v>
      </c>
    </row>
    <row r="42" spans="9:42" x14ac:dyDescent="0.25">
      <c r="I42" s="13"/>
      <c r="J42" s="13"/>
      <c r="K42" s="13"/>
      <c r="L42" s="13"/>
      <c r="M42" s="36"/>
      <c r="N42" s="39"/>
      <c r="O42" s="42" t="e">
        <f t="shared" si="22"/>
        <v>#DIV/0!</v>
      </c>
      <c r="P42" s="42" t="e">
        <f t="shared" si="23"/>
        <v>#DIV/0!</v>
      </c>
      <c r="Q42" s="43" t="e">
        <f t="shared" si="24"/>
        <v>#DIV/0!</v>
      </c>
      <c r="R42" s="43" t="e">
        <f t="shared" si="25"/>
        <v>#DIV/0!</v>
      </c>
      <c r="T42" t="e">
        <f t="shared" si="26"/>
        <v>#DIV/0!</v>
      </c>
      <c r="U42">
        <f t="shared" si="27"/>
        <v>0</v>
      </c>
      <c r="V42" s="13"/>
      <c r="W42">
        <f t="shared" si="28"/>
        <v>0</v>
      </c>
      <c r="X42">
        <f t="shared" si="29"/>
        <v>0</v>
      </c>
      <c r="AA42">
        <f t="shared" si="30"/>
        <v>0</v>
      </c>
      <c r="AB42">
        <f t="shared" si="31"/>
        <v>0</v>
      </c>
      <c r="AC42">
        <f t="shared" si="32"/>
        <v>0</v>
      </c>
      <c r="AD42">
        <f t="shared" si="33"/>
        <v>0</v>
      </c>
      <c r="AE42">
        <f t="shared" si="34"/>
        <v>8.5000000000000006E-2</v>
      </c>
      <c r="AF42" t="e">
        <f t="shared" si="35"/>
        <v>#DIV/0!</v>
      </c>
      <c r="AG42">
        <f t="shared" si="36"/>
        <v>0</v>
      </c>
      <c r="AJ42">
        <f t="shared" si="37"/>
        <v>0</v>
      </c>
      <c r="AK42">
        <f t="shared" si="38"/>
        <v>0</v>
      </c>
      <c r="AL42">
        <f t="shared" si="39"/>
        <v>0</v>
      </c>
      <c r="AM42">
        <f t="shared" si="40"/>
        <v>0</v>
      </c>
      <c r="AN42">
        <f t="shared" si="41"/>
        <v>8.5000000000000006E-2</v>
      </c>
      <c r="AO42" t="e">
        <f t="shared" si="42"/>
        <v>#DIV/0!</v>
      </c>
      <c r="AP42">
        <f t="shared" si="43"/>
        <v>0</v>
      </c>
    </row>
    <row r="43" spans="9:42" x14ac:dyDescent="0.25">
      <c r="I43" s="13"/>
      <c r="J43" s="13"/>
      <c r="K43" s="13"/>
      <c r="L43" s="13"/>
      <c r="M43" s="36"/>
      <c r="N43" s="39"/>
      <c r="O43" s="42" t="e">
        <f t="shared" si="22"/>
        <v>#DIV/0!</v>
      </c>
      <c r="P43" s="42" t="e">
        <f t="shared" si="23"/>
        <v>#DIV/0!</v>
      </c>
      <c r="Q43" s="43" t="e">
        <f t="shared" si="24"/>
        <v>#DIV/0!</v>
      </c>
      <c r="R43" s="43" t="e">
        <f t="shared" si="25"/>
        <v>#DIV/0!</v>
      </c>
      <c r="T43" t="e">
        <f t="shared" si="26"/>
        <v>#DIV/0!</v>
      </c>
      <c r="U43">
        <f t="shared" si="27"/>
        <v>0</v>
      </c>
      <c r="V43" s="13"/>
      <c r="W43">
        <f t="shared" si="28"/>
        <v>0</v>
      </c>
      <c r="X43">
        <f t="shared" si="29"/>
        <v>0</v>
      </c>
      <c r="AA43">
        <f t="shared" si="30"/>
        <v>0</v>
      </c>
      <c r="AB43">
        <f t="shared" si="31"/>
        <v>0</v>
      </c>
      <c r="AC43">
        <f t="shared" si="32"/>
        <v>0</v>
      </c>
      <c r="AD43">
        <f t="shared" si="33"/>
        <v>0</v>
      </c>
      <c r="AE43">
        <f t="shared" si="34"/>
        <v>8.5000000000000006E-2</v>
      </c>
      <c r="AF43" t="e">
        <f t="shared" si="35"/>
        <v>#DIV/0!</v>
      </c>
      <c r="AG43">
        <f t="shared" si="36"/>
        <v>0</v>
      </c>
      <c r="AJ43">
        <f t="shared" si="37"/>
        <v>0</v>
      </c>
      <c r="AK43">
        <f t="shared" si="38"/>
        <v>0</v>
      </c>
      <c r="AL43">
        <f t="shared" si="39"/>
        <v>0</v>
      </c>
      <c r="AM43">
        <f t="shared" si="40"/>
        <v>0</v>
      </c>
      <c r="AN43">
        <f t="shared" si="41"/>
        <v>8.5000000000000006E-2</v>
      </c>
      <c r="AO43" t="e">
        <f t="shared" si="42"/>
        <v>#DIV/0!</v>
      </c>
      <c r="AP43">
        <f t="shared" si="43"/>
        <v>0</v>
      </c>
    </row>
    <row r="44" spans="9:42" x14ac:dyDescent="0.25">
      <c r="I44" s="13"/>
      <c r="J44" s="13"/>
      <c r="K44" s="13"/>
      <c r="L44" s="13"/>
      <c r="M44" s="36"/>
      <c r="N44" s="39"/>
      <c r="O44" s="42" t="e">
        <f t="shared" si="22"/>
        <v>#DIV/0!</v>
      </c>
      <c r="P44" s="42" t="e">
        <f t="shared" si="23"/>
        <v>#DIV/0!</v>
      </c>
      <c r="Q44" s="43" t="e">
        <f t="shared" si="24"/>
        <v>#DIV/0!</v>
      </c>
      <c r="R44" s="43" t="e">
        <f t="shared" si="25"/>
        <v>#DIV/0!</v>
      </c>
      <c r="T44" t="e">
        <f t="shared" si="26"/>
        <v>#DIV/0!</v>
      </c>
      <c r="U44">
        <f t="shared" si="27"/>
        <v>0</v>
      </c>
      <c r="V44" s="13"/>
      <c r="W44">
        <f t="shared" si="28"/>
        <v>0</v>
      </c>
      <c r="X44">
        <f t="shared" si="29"/>
        <v>0</v>
      </c>
      <c r="AA44">
        <f t="shared" si="30"/>
        <v>0</v>
      </c>
      <c r="AB44">
        <f t="shared" si="31"/>
        <v>0</v>
      </c>
      <c r="AC44">
        <f t="shared" si="32"/>
        <v>0</v>
      </c>
      <c r="AD44">
        <f t="shared" si="33"/>
        <v>0</v>
      </c>
      <c r="AE44">
        <f t="shared" si="34"/>
        <v>8.5000000000000006E-2</v>
      </c>
      <c r="AF44" t="e">
        <f t="shared" si="35"/>
        <v>#DIV/0!</v>
      </c>
      <c r="AG44">
        <f t="shared" si="36"/>
        <v>0</v>
      </c>
      <c r="AJ44">
        <f t="shared" si="37"/>
        <v>0</v>
      </c>
      <c r="AK44">
        <f t="shared" si="38"/>
        <v>0</v>
      </c>
      <c r="AL44">
        <f t="shared" si="39"/>
        <v>0</v>
      </c>
      <c r="AM44">
        <f t="shared" si="40"/>
        <v>0</v>
      </c>
      <c r="AN44">
        <f t="shared" si="41"/>
        <v>8.5000000000000006E-2</v>
      </c>
      <c r="AO44" t="e">
        <f t="shared" si="42"/>
        <v>#DIV/0!</v>
      </c>
      <c r="AP44">
        <f t="shared" si="43"/>
        <v>0</v>
      </c>
    </row>
    <row r="45" spans="9:42" x14ac:dyDescent="0.25">
      <c r="I45" s="13"/>
      <c r="J45" s="13"/>
      <c r="K45" s="13"/>
      <c r="L45" s="13"/>
      <c r="M45" s="36"/>
      <c r="N45" s="39"/>
      <c r="O45" s="42" t="e">
        <f t="shared" si="22"/>
        <v>#DIV/0!</v>
      </c>
      <c r="P45" s="42" t="e">
        <f t="shared" si="23"/>
        <v>#DIV/0!</v>
      </c>
      <c r="Q45" s="43" t="e">
        <f t="shared" si="24"/>
        <v>#DIV/0!</v>
      </c>
      <c r="R45" s="43" t="e">
        <f t="shared" si="25"/>
        <v>#DIV/0!</v>
      </c>
      <c r="T45" t="e">
        <f t="shared" si="26"/>
        <v>#DIV/0!</v>
      </c>
      <c r="U45">
        <f t="shared" si="27"/>
        <v>0</v>
      </c>
      <c r="V45" s="13"/>
      <c r="W45">
        <f t="shared" si="28"/>
        <v>0</v>
      </c>
      <c r="X45">
        <f t="shared" si="29"/>
        <v>0</v>
      </c>
      <c r="AA45">
        <f t="shared" si="30"/>
        <v>0</v>
      </c>
      <c r="AB45">
        <f t="shared" si="31"/>
        <v>0</v>
      </c>
      <c r="AC45">
        <f t="shared" si="32"/>
        <v>0</v>
      </c>
      <c r="AD45">
        <f t="shared" si="33"/>
        <v>0</v>
      </c>
      <c r="AE45">
        <f t="shared" si="34"/>
        <v>8.5000000000000006E-2</v>
      </c>
      <c r="AF45" t="e">
        <f t="shared" si="35"/>
        <v>#DIV/0!</v>
      </c>
      <c r="AG45">
        <f t="shared" si="36"/>
        <v>0</v>
      </c>
      <c r="AJ45">
        <f t="shared" si="37"/>
        <v>0</v>
      </c>
      <c r="AK45">
        <f t="shared" si="38"/>
        <v>0</v>
      </c>
      <c r="AL45">
        <f t="shared" si="39"/>
        <v>0</v>
      </c>
      <c r="AM45">
        <f t="shared" si="40"/>
        <v>0</v>
      </c>
      <c r="AN45">
        <f t="shared" si="41"/>
        <v>8.5000000000000006E-2</v>
      </c>
      <c r="AO45" t="e">
        <f t="shared" si="42"/>
        <v>#DIV/0!</v>
      </c>
      <c r="AP45">
        <f t="shared" si="43"/>
        <v>0</v>
      </c>
    </row>
    <row r="46" spans="9:42" x14ac:dyDescent="0.25">
      <c r="I46" s="13"/>
      <c r="J46" s="13"/>
      <c r="K46" s="13"/>
      <c r="L46" s="13"/>
      <c r="M46" s="36"/>
      <c r="N46" s="39"/>
      <c r="O46" s="42" t="e">
        <f t="shared" si="22"/>
        <v>#DIV/0!</v>
      </c>
      <c r="P46" s="42" t="e">
        <f t="shared" si="23"/>
        <v>#DIV/0!</v>
      </c>
      <c r="Q46" s="43" t="e">
        <f t="shared" si="24"/>
        <v>#DIV/0!</v>
      </c>
      <c r="R46" s="43" t="e">
        <f t="shared" si="25"/>
        <v>#DIV/0!</v>
      </c>
      <c r="T46" t="e">
        <f t="shared" si="26"/>
        <v>#DIV/0!</v>
      </c>
      <c r="U46">
        <f t="shared" si="27"/>
        <v>0</v>
      </c>
      <c r="V46" s="13"/>
      <c r="W46">
        <f t="shared" si="28"/>
        <v>0</v>
      </c>
      <c r="X46">
        <f t="shared" si="29"/>
        <v>0</v>
      </c>
      <c r="AA46">
        <f t="shared" si="30"/>
        <v>0</v>
      </c>
      <c r="AB46">
        <f t="shared" si="31"/>
        <v>0</v>
      </c>
      <c r="AC46">
        <f t="shared" si="32"/>
        <v>0</v>
      </c>
      <c r="AD46">
        <f t="shared" si="33"/>
        <v>0</v>
      </c>
      <c r="AE46">
        <f t="shared" si="34"/>
        <v>8.5000000000000006E-2</v>
      </c>
      <c r="AF46" t="e">
        <f t="shared" si="35"/>
        <v>#DIV/0!</v>
      </c>
      <c r="AG46">
        <f t="shared" si="36"/>
        <v>0</v>
      </c>
      <c r="AJ46">
        <f t="shared" si="37"/>
        <v>0</v>
      </c>
      <c r="AK46">
        <f t="shared" si="38"/>
        <v>0</v>
      </c>
      <c r="AL46">
        <f t="shared" si="39"/>
        <v>0</v>
      </c>
      <c r="AM46">
        <f t="shared" si="40"/>
        <v>0</v>
      </c>
      <c r="AN46">
        <f t="shared" si="41"/>
        <v>8.5000000000000006E-2</v>
      </c>
      <c r="AO46" t="e">
        <f t="shared" si="42"/>
        <v>#DIV/0!</v>
      </c>
      <c r="AP46">
        <f t="shared" si="43"/>
        <v>0</v>
      </c>
    </row>
    <row r="47" spans="9:42" x14ac:dyDescent="0.25">
      <c r="I47" s="13"/>
      <c r="J47" s="13"/>
      <c r="K47" s="13"/>
      <c r="L47" s="13"/>
      <c r="M47" s="36"/>
      <c r="N47" s="39"/>
      <c r="O47" s="42" t="e">
        <f t="shared" si="22"/>
        <v>#DIV/0!</v>
      </c>
      <c r="P47" s="42" t="e">
        <f t="shared" si="23"/>
        <v>#DIV/0!</v>
      </c>
      <c r="Q47" s="43" t="e">
        <f t="shared" si="24"/>
        <v>#DIV/0!</v>
      </c>
      <c r="R47" s="43" t="e">
        <f t="shared" si="25"/>
        <v>#DIV/0!</v>
      </c>
      <c r="T47" t="e">
        <f t="shared" si="26"/>
        <v>#DIV/0!</v>
      </c>
      <c r="U47">
        <f t="shared" si="27"/>
        <v>0</v>
      </c>
      <c r="V47" s="13"/>
      <c r="W47">
        <f t="shared" si="28"/>
        <v>0</v>
      </c>
      <c r="X47">
        <f t="shared" si="29"/>
        <v>0</v>
      </c>
      <c r="AA47">
        <f t="shared" si="30"/>
        <v>0</v>
      </c>
      <c r="AB47">
        <f t="shared" si="31"/>
        <v>0</v>
      </c>
      <c r="AC47">
        <f t="shared" si="32"/>
        <v>0</v>
      </c>
      <c r="AD47">
        <f t="shared" si="33"/>
        <v>0</v>
      </c>
      <c r="AE47">
        <f t="shared" si="34"/>
        <v>8.5000000000000006E-2</v>
      </c>
      <c r="AF47" t="e">
        <f t="shared" si="35"/>
        <v>#DIV/0!</v>
      </c>
      <c r="AG47">
        <f t="shared" si="36"/>
        <v>0</v>
      </c>
      <c r="AJ47">
        <f t="shared" si="37"/>
        <v>0</v>
      </c>
      <c r="AK47">
        <f t="shared" si="38"/>
        <v>0</v>
      </c>
      <c r="AL47">
        <f t="shared" si="39"/>
        <v>0</v>
      </c>
      <c r="AM47">
        <f t="shared" si="40"/>
        <v>0</v>
      </c>
      <c r="AN47">
        <f t="shared" si="41"/>
        <v>8.5000000000000006E-2</v>
      </c>
      <c r="AO47" t="e">
        <f t="shared" si="42"/>
        <v>#DIV/0!</v>
      </c>
      <c r="AP47">
        <f t="shared" si="43"/>
        <v>0</v>
      </c>
    </row>
    <row r="48" spans="9:42" x14ac:dyDescent="0.25">
      <c r="M48" s="37"/>
      <c r="N48" s="28"/>
    </row>
    <row r="49" spans="14:14" x14ac:dyDescent="0.25">
      <c r="N49" s="28"/>
    </row>
    <row r="50" spans="14:14" x14ac:dyDescent="0.25">
      <c r="N50" s="28"/>
    </row>
    <row r="51" spans="14:14" x14ac:dyDescent="0.25">
      <c r="N51" s="28"/>
    </row>
    <row r="52" spans="14:14" x14ac:dyDescent="0.25">
      <c r="N52" s="28"/>
    </row>
    <row r="53" spans="14:14" x14ac:dyDescent="0.25">
      <c r="N53" s="28"/>
    </row>
    <row r="54" spans="14:14" x14ac:dyDescent="0.25">
      <c r="N54" s="28"/>
    </row>
    <row r="55" spans="14:14" x14ac:dyDescent="0.25">
      <c r="N55" s="28"/>
    </row>
    <row r="56" spans="14:14" x14ac:dyDescent="0.25">
      <c r="N56" s="28"/>
    </row>
    <row r="57" spans="14:14" x14ac:dyDescent="0.25">
      <c r="N57" s="28"/>
    </row>
  </sheetData>
  <phoneticPr fontId="4" type="noConversion"/>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Talsma</dc:creator>
  <cp:lastModifiedBy>Geert Talsma</cp:lastModifiedBy>
  <dcterms:created xsi:type="dcterms:W3CDTF">2022-06-09T10:22:27Z</dcterms:created>
  <dcterms:modified xsi:type="dcterms:W3CDTF">2022-06-09T16:10:42Z</dcterms:modified>
</cp:coreProperties>
</file>